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893" documentId="120_S{2AC9BD13-BADA-5192-A53E-5A8FF88502F6}" xr6:coauthVersionLast="47" xr6:coauthVersionMax="47" xr10:uidLastSave="{6B0C02AF-3A73-4FD7-B0A5-D65915B2E27F}"/>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L4" i="1"/>
  <c r="L5" i="1"/>
  <c r="L6" i="1"/>
  <c r="L7" i="1"/>
  <c r="J3" i="1"/>
  <c r="J4" i="1"/>
  <c r="J5" i="1"/>
  <c r="J6" i="1"/>
  <c r="J7" i="1"/>
  <c r="I3" i="1"/>
  <c r="I4" i="1"/>
  <c r="I5" i="1"/>
  <c r="I6" i="1"/>
  <c r="I7" i="1"/>
  <c r="G3" i="1"/>
  <c r="G4" i="1"/>
  <c r="G5" i="1"/>
  <c r="G6" i="1"/>
  <c r="G7" i="1"/>
  <c r="B3" i="1"/>
  <c r="B4" i="1"/>
  <c r="B5" i="1"/>
  <c r="B6" i="1"/>
  <c r="B7" i="1"/>
  <c r="B5" i="5"/>
  <c r="G5" i="5"/>
  <c r="I5" i="5"/>
  <c r="J5" i="5"/>
  <c r="L5"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G2" i="5"/>
  <c r="I3" i="5"/>
  <c r="B6" i="5"/>
  <c r="I6" i="5"/>
  <c r="J6" i="5"/>
  <c r="L6" i="5"/>
  <c r="B7" i="5"/>
  <c r="I7" i="5"/>
  <c r="J7" i="5"/>
  <c r="L7" i="5"/>
  <c r="B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<sst xmlns="http://schemas.openxmlformats.org/spreadsheetml/2006/main" count="180273" uniqueCount="39120">
  <si>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</si>
  <si>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</si>
  <si>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</si>
  <si>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</si>
  <si>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</si>
  <si>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</si>
  <si>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</si>
  <si>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</si>
  <si>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</si>
  <si>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</si>
  <si>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</si>
  <si>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</si>
  <si>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</si>
  <si>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</si>
  <si>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</si>
  <si>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</si>
  <si>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</si>
  <si>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</si>
  <si>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</si>
  <si>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</si>
  <si>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</si>
  <si>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</si>
  <si>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</si>
  <si>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</si>
  <si>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</si>
  <si>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</si>
  <si>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</si>
  <si>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</si>
  <si>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</si>
  <si>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</si>
  <si>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</si>
  <si>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</si>
  <si>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</si>
  <si>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</si>
  <si>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</si>
  <si>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</si>
  <si>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</si>
  <si>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</si>
  <si>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</si>
  <si>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</si>
  <si>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</si>
  <si>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</si>
  <si>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</si>
  <si>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</si>
  <si>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</si>
  <si>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</si>
  <si>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</si>
  <si>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</si>
  <si>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</si>
  <si>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</si>
  <si>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</si>
  <si>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</si>
  <si>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</si>
  <si>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</si>
  <si>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</si>
  <si>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</si>
  <si>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</si>
  <si>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</si>
  <si>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</si>
  <si>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</si>
  <si>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</si>
  <si>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</si>
  <si>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</si>
  <si>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</si>
  <si>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</si>
  <si>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</si>
  <si>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</si>
  <si>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</si>
  <si>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</si>
  <si>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</si>
  <si>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</si>
  <si>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</si>
  <si>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</si>
  <si>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</si>
  <si>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</si>
  <si>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</si>
  <si>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</si>
  <si>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</si>
  <si>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</si>
  <si>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</si>
  <si>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</si>
  <si>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</si>
  <si>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</si>
  <si>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</si>
  <si>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</si>
  <si>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</si>
  <si>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</si>
  <si>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</si>
  <si>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</si>
  <si>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</si>
  <si>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</si>
  <si>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</si>
  <si>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</si>
  <si>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</si>
  <si>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</si>
  <si>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</si>
  <si>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</si>
  <si>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</si>
  <si>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</si>
  <si>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</si>
  <si>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</si>
  <si>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</si>
  <si>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</si>
  <si>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</si>
  <si>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</si>
  <si>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</si>
  <si>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</si>
  <si>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</si>
  <si>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</si>
  <si>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</si>
  <si>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</si>
  <si>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</si>
  <si>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</si>
  <si>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</si>
  <si>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</si>
  <si>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</si>
  <si>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</si>
  <si>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</si>
  <si>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</si>
  <si>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</si>
  <si>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</si>
  <si>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</si>
  <si>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</si>
  <si>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</si>
  <si>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</si>
  <si>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</si>
  <si>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</si>
  <si>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</si>
  <si>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</si>
  <si>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</si>
  <si>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</si>
  <si>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</si>
  <si>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</si>
  <si>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</si>
  <si>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</si>
  <si>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</si>
  <si>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</si>
  <si>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</si>
  <si>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</si>
  <si>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</si>
  <si>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</si>
  <si>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</si>
  <si>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</si>
  <si>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</si>
  <si>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</si>
  <si>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</si>
  <si>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</si>
  <si>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</si>
  <si>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</si>
  <si>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</si>
  <si>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</si>
  <si>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</si>
  <si>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</si>
  <si>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</si>
  <si>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</si>
  <si>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</si>
  <si>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</si>
  <si>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</si>
  <si>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</si>
  <si>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</si>
  <si>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</si>
  <si>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</si>
  <si>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</si>
  <si>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</si>
  <si>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</si>
  <si>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</si>
  <si>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</si>
  <si>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</si>
  <si>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</si>
  <si>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</si>
  <si>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</si>
  <si>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</si>
  <si>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</si>
  <si>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</si>
  <si>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</si>
  <si>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</si>
  <si>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</si>
  <si>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</si>
  <si>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</si>
  <si>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</si>
  <si>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</si>
  <si>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</si>
  <si>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</si>
  <si>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</si>
  <si>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</si>
  <si>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</si>
  <si>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</si>
  <si>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</si>
  <si>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</si>
  <si>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</si>
  <si>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</si>
  <si>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</si>
  <si>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</si>
  <si>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</si>
  <si>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</si>
  <si>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</si>
  <si>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</si>
  <si>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</si>
  <si>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</si>
  <si>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</si>
  <si>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</si>
  <si>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</si>
  <si>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</si>
  <si>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</si>
  <si>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</si>
  <si>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</si>
  <si>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</si>
  <si>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</si>
  <si>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</si>
  <si>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</si>
  <si>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</si>
  <si>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</si>
  <si>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</si>
  <si>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</si>
  <si>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</si>
  <si>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</si>
  <si>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</si>
  <si>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</si>
  <si>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</si>
  <si>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</si>
  <si>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</si>
  <si>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</si>
  <si>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</si>
  <si>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</si>
  <si>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</si>
  <si>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</si>
  <si>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</si>
  <si>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</si>
  <si>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</si>
  <si>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</si>
  <si>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</si>
  <si>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</si>
  <si>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</si>
  <si>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</si>
  <si>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</si>
  <si>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</si>
  <si>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</si>
  <si>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</si>
  <si>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</si>
  <si>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</si>
  <si>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</si>
  <si>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</si>
  <si>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</si>
  <si>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</si>
  <si>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</si>
  <si>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</si>
  <si>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</si>
  <si>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</si>
  <si>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</si>
  <si>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</si>
  <si>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</si>
  <si>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</si>
  <si>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</si>
  <si>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</si>
  <si>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</si>
  <si>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</si>
  <si>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</si>
  <si>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</si>
  <si>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</si>
  <si>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</si>
  <si>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</si>
  <si>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</si>
  <si>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</si>
  <si>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</si>
  <si>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</si>
  <si>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</si>
  <si>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</si>
  <si>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</si>
  <si>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</si>
  <si>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</si>
  <si>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</si>
  <si>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</si>
  <si>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</si>
  <si>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</si>
  <si>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</si>
  <si>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</si>
  <si>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</si>
  <si>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</si>
  <si>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</si>
  <si>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</si>
  <si>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</si>
  <si>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</si>
  <si>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</si>
  <si>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</si>
  <si>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</si>
  <si>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</si>
  <si>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</si>
  <si>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</si>
  <si>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</si>
  <si>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</si>
  <si>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</si>
  <si>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</si>
  <si>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</si>
  <si>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</si>
  <si>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</si>
  <si>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</si>
  <si>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</si>
  <si>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</si>
  <si>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</si>
  <si>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</si>
  <si>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</si>
  <si>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</si>
  <si>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</si>
  <si>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</si>
  <si>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</si>
  <si>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</si>
  <si>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</si>
  <si>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</si>
  <si>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</si>
  <si>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</si>
  <si>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</si>
  <si>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</si>
  <si>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</si>
  <si>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</si>
  <si>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</si>
  <si>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</si>
  <si>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</si>
  <si>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</si>
  <si>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</si>
  <si>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</si>
  <si>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</si>
  <si>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</si>
  <si>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</si>
  <si>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</si>
  <si>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</si>
  <si>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</si>
  <si>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</si>
  <si>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</si>
  <si>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</si>
  <si>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</si>
  <si>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</si>
  <si>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</si>
  <si>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</si>
  <si>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</si>
  <si>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</si>
  <si>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</si>
  <si>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</si>
  <si>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</si>
  <si>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</si>
  <si>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</si>
  <si>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</si>
  <si>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</si>
  <si>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</si>
  <si>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</si>
  <si>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</si>
  <si>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</si>
  <si>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</si>
  <si>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</si>
  <si>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</si>
  <si>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</si>
  <si>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</si>
  <si>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</si>
  <si>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</si>
  <si>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</si>
  <si>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</si>
  <si>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</si>
  <si>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</si>
  <si>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</si>
  <si>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</si>
  <si>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</si>
  <si>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</si>
  <si>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</si>
  <si>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</si>
  <si>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</si>
  <si>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</si>
  <si>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</si>
  <si>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</si>
  <si>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</si>
  <si>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</si>
  <si>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</si>
  <si>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</si>
  <si>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</si>
  <si>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</si>
  <si>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</si>
  <si>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</si>
  <si>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</si>
  <si>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</si>
  <si>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</si>
  <si>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</si>
  <si>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</si>
  <si>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</si>
  <si>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</si>
  <si>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</si>
  <si>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</si>
  <si>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</si>
  <si>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</si>
  <si>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</si>
  <si>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</si>
  <si>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</si>
  <si>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</si>
  <si>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</si>
  <si>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</si>
  <si>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</si>
  <si>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</si>
  <si>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</si>
  <si>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</si>
  <si>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</si>
  <si>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</si>
  <si>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</si>
  <si>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</si>
  <si>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</si>
  <si>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</si>
  <si>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</si>
  <si>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</si>
  <si>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</si>
  <si>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</si>
  <si>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</si>
  <si>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</si>
  <si>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</si>
  <si>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</si>
  <si>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</si>
  <si>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</si>
  <si>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</si>
  <si>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</si>
  <si>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</si>
  <si>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</si>
  <si>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</si>
  <si>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</si>
  <si>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</si>
  <si>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</si>
  <si>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</si>
  <si>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</si>
  <si>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</si>
  <si>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</si>
  <si>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</si>
  <si>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</si>
  <si>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</si>
  <si>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</si>
  <si>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</si>
  <si>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</si>
  <si>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</si>
  <si>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</si>
  <si>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</si>
  <si>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</si>
  <si>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</si>
  <si>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</si>
  <si>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</si>
  <si>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</si>
  <si>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</si>
  <si>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</si>
  <si>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</si>
  <si>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</si>
  <si>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</si>
  <si>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</si>
  <si>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</si>
  <si>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</si>
  <si>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</si>
  <si>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</si>
  <si>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</si>
  <si>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</si>
  <si>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</si>
  <si>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</si>
  <si>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</si>
  <si>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</si>
  <si>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</si>
  <si>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</si>
  <si>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</si>
  <si>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</si>
  <si>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</si>
  <si>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</si>
  <si>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</si>
  <si>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</si>
  <si>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</si>
  <si>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</si>
  <si>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</si>
  <si>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</si>
  <si>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</si>
  <si>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</si>
  <si>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</si>
  <si>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</si>
  <si>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</si>
  <si>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</si>
  <si>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</si>
  <si>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</si>
  <si>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</si>
  <si>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</si>
  <si>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</si>
  <si>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</si>
  <si>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</si>
  <si>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</si>
  <si>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</si>
  <si>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</si>
  <si>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</si>
  <si>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</si>
  <si>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</si>
  <si>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</si>
  <si>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</si>
  <si>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</si>
  <si>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</si>
  <si>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</si>
  <si>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</si>
  <si>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</si>
  <si>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</si>
  <si>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</si>
  <si>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</si>
  <si>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</si>
  <si>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</si>
  <si>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</si>
  <si>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</si>
  <si>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</si>
  <si>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</si>
  <si>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</si>
  <si>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</si>
  <si>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</si>
  <si>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</si>
  <si>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</si>
  <si>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</si>
  <si>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</si>
  <si>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</si>
  <si>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</si>
  <si>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</si>
  <si>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</si>
  <si>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</si>
  <si>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</si>
  <si>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</si>
  <si>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</si>
  <si>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</si>
  <si>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</si>
  <si>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</si>
  <si>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</si>
  <si>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</si>
  <si>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</si>
  <si>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</si>
  <si>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</si>
  <si>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</si>
  <si>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</si>
  <si>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</si>
  <si>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</si>
  <si>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</si>
  <si>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</si>
  <si>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</si>
  <si>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</si>
  <si>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</si>
  <si>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</si>
  <si>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</si>
  <si>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</si>
  <si>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</si>
  <si>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</si>
  <si>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</si>
  <si>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</si>
  <si>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</si>
  <si>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</si>
  <si>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</si>
  <si>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</si>
  <si>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</si>
  <si>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</si>
  <si>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</si>
  <si>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</si>
  <si>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</si>
  <si>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</si>
  <si>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</si>
  <si>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</si>
  <si>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</si>
  <si>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</si>
  <si>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</si>
  <si>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</si>
  <si>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</si>
  <si>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</si>
  <si>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</si>
  <si>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</si>
  <si>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</si>
  <si>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</si>
  <si>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</si>
  <si>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</si>
  <si>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</si>
  <si>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</si>
  <si>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</si>
  <si>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</si>
  <si>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</si>
  <si>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</si>
  <si>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</si>
  <si>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</si>
  <si>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</si>
  <si>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</si>
  <si>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</si>
  <si>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</si>
  <si>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</si>
  <si>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</si>
  <si>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</si>
  <si>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</si>
  <si>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</si>
  <si>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</si>
  <si>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</si>
  <si>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</si>
  <si>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</si>
  <si>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</si>
  <si>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</si>
  <si>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</si>
  <si>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</si>
  <si>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</si>
  <si>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</si>
  <si>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</si>
  <si>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</si>
  <si>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</si>
  <si>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</si>
  <si>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</si>
  <si>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</si>
  <si>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</si>
  <si>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</si>
  <si>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</si>
  <si>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</si>
  <si>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</si>
  <si>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</si>
  <si>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</si>
  <si>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</si>
  <si>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</si>
  <si>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</si>
  <si>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</si>
  <si>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</si>
  <si>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</si>
  <si>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</si>
  <si>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</si>
  <si>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</si>
  <si>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</si>
  <si>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</si>
  <si>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</si>
  <si>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</si>
  <si>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</si>
  <si>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</si>
  <si>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</si>
  <si>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</si>
  <si>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</si>
  <si>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</si>
  <si>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</si>
  <si>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</si>
  <si>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</si>
  <si>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</si>
  <si>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</si>
  <si>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</si>
  <si>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</si>
  <si>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</si>
  <si>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</si>
  <si>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</si>
  <si>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</si>
  <si>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</si>
  <si>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</si>
  <si>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</si>
  <si>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</si>
  <si>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</si>
  <si>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</si>
  <si>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</si>
  <si>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</si>
  <si>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</si>
  <si>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</si>
  <si>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</si>
  <si>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</si>
  <si>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</si>
  <si>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</si>
  <si>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</si>
  <si>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</si>
  <si>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</si>
  <si>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</si>
  <si>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</si>
  <si>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</si>
  <si>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</si>
  <si>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</si>
  <si>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</si>
  <si>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</si>
  <si>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</si>
  <si>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</si>
  <si>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</si>
  <si>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</si>
  <si>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</si>
  <si>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</si>
  <si>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</si>
  <si>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</si>
  <si>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</si>
  <si>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</si>
  <si>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</si>
  <si>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</si>
  <si>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</si>
  <si>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</si>
  <si>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</si>
  <si>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</si>
  <si>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</si>
  <si>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</si>
  <si>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</si>
  <si>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</si>
  <si>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</si>
  <si>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</si>
  <si>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</si>
  <si>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</si>
  <si>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</si>
  <si>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</si>
  <si>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</si>
  <si>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</si>
  <si>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</si>
  <si>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</si>
  <si>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</si>
  <si>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</si>
  <si>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</si>
  <si>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</si>
  <si>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</si>
  <si>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</si>
  <si>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</si>
  <si>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</si>
  <si>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</si>
  <si>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</si>
  <si>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</si>
  <si>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</si>
  <si>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</si>
  <si>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</si>
  <si>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</si>
  <si>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</si>
  <si>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</si>
  <si>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</si>
  <si>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</si>
  <si>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</si>
  <si>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</si>
  <si>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</si>
  <si>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</si>
  <si>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</si>
  <si>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</si>
  <si>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</si>
  <si>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</si>
  <si>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</si>
  <si>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</si>
  <si>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</si>
  <si>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</si>
  <si>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</si>
  <si>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</si>
  <si>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</si>
  <si>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</si>
  <si>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</si>
  <si>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</si>
  <si>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</si>
  <si>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</si>
  <si>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</si>
  <si>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</si>
  <si>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</si>
  <si>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</si>
  <si>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</si>
  <si>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</si>
  <si>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</si>
  <si>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</si>
  <si>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</si>
  <si>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</si>
  <si>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</si>
  <si>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</si>
  <si>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</si>
  <si>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</si>
  <si>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</si>
  <si>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</si>
  <si>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</si>
  <si>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</si>
  <si>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</si>
  <si>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</si>
  <si>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</si>
  <si>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</si>
  <si>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</si>
  <si>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</si>
  <si>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</si>
  <si>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</si>
  <si>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</si>
  <si>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</si>
  <si>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</si>
  <si>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</si>
  <si>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</si>
  <si>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</si>
  <si>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</si>
  <si>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</si>
  <si>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</si>
  <si>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</si>
  <si>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</si>
  <si>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</si>
  <si>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</si>
  <si>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</si>
  <si>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</si>
  <si>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</si>
  <si>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</si>
  <si>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</si>
  <si>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</si>
  <si>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</si>
  <si>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</si>
  <si>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</si>
  <si>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</si>
  <si>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</si>
  <si>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</si>
  <si>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</si>
  <si>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</si>
  <si>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</si>
  <si>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</si>
  <si>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</si>
  <si>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</si>
  <si>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</si>
  <si>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</si>
  <si>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</si>
  <si>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</si>
  <si>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</si>
  <si>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</si>
  <si>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</si>
  <si>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</si>
  <si>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</si>
  <si>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</si>
  <si>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</si>
  <si>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</si>
  <si>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</si>
  <si>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</si>
  <si>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</si>
  <si>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</si>
  <si>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</si>
  <si>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</si>
  <si>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</si>
  <si>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</si>
  <si>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</si>
  <si>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</si>
  <si>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</si>
  <si>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</si>
  <si>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</si>
  <si>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</si>
  <si>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</si>
  <si>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</si>
  <si>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</si>
  <si>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</si>
  <si>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</si>
  <si>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</si>
  <si>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</si>
  <si>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</si>
  <si>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</si>
  <si>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</si>
  <si>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</si>
  <si>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</si>
  <si>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</si>
  <si>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</si>
  <si>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</si>
  <si>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</si>
  <si>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</si>
  <si>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</si>
  <si>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</si>
  <si>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</si>
  <si>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</si>
  <si>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</si>
  <si>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</si>
  <si>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</si>
  <si>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</si>
  <si>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</si>
  <si>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</si>
  <si>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</si>
  <si>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</si>
  <si>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</si>
  <si>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</si>
  <si>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</si>
  <si>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</si>
  <si>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</si>
  <si>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</si>
  <si>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</si>
  <si>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</si>
  <si>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</si>
  <si>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</si>
  <si>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</si>
  <si>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</si>
  <si>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</si>
  <si>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</si>
  <si>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</si>
  <si>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</si>
  <si>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</si>
  <si>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</si>
  <si>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</si>
  <si>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</si>
  <si>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</si>
  <si>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</si>
  <si>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</si>
  <si>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</si>
  <si>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</si>
  <si>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</si>
  <si>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</si>
  <si>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</si>
  <si>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</si>
  <si>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</si>
  <si>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</si>
  <si>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</si>
  <si>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</si>
  <si>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</si>
  <si>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</si>
  <si>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</si>
  <si>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</si>
  <si>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</si>
  <si>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</si>
  <si>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</si>
  <si>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</si>
  <si>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</si>
  <si>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</si>
  <si>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</si>
  <si>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</si>
  <si>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</si>
  <si>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</si>
  <si>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</si>
  <si>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</si>
  <si>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</si>
  <si>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</si>
  <si>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</si>
  <si>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</si>
  <si>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</si>
  <si>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</si>
  <si>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</si>
  <si>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</si>
  <si>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</si>
  <si>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</si>
  <si>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</si>
  <si>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</si>
  <si>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</si>
  <si>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</si>
  <si>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</si>
  <si>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</si>
  <si>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</si>
  <si>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</si>
  <si>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</si>
  <si>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</si>
  <si>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</si>
  <si>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</si>
  <si>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</si>
  <si>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</si>
  <si>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</si>
  <si>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</si>
  <si>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</si>
  <si>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</si>
  <si>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</si>
  <si>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</si>
  <si>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</si>
  <si>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</si>
  <si>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</si>
  <si>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</si>
  <si>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</si>
  <si>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</si>
  <si>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</si>
  <si>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</si>
  <si>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</si>
  <si>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</si>
  <si>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</si>
  <si>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</si>
  <si>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</si>
  <si>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</si>
  <si>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</si>
  <si>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</si>
  <si>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</si>
  <si>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</si>
  <si>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</si>
  <si>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</si>
  <si>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</si>
  <si>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</si>
  <si>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</si>
  <si>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</si>
  <si>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</si>
  <si>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</si>
  <si>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</si>
  <si>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</si>
  <si>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</si>
  <si>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</si>
  <si>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</si>
  <si>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</si>
  <si>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</si>
  <si>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</si>
  <si>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</si>
  <si>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</si>
  <si>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</si>
  <si>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</si>
  <si>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</si>
  <si>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</si>
  <si>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</si>
  <si>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</si>
  <si>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</si>
  <si>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</si>
  <si>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</si>
  <si>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</si>
  <si>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</si>
  <si>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</si>
  <si>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</si>
  <si>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</si>
  <si>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</si>
  <si>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</si>
  <si>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</si>
  <si>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</si>
  <si>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</si>
  <si>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</si>
  <si>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</si>
  <si>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</si>
  <si>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</si>
  <si>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</si>
  <si>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</si>
  <si>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</si>
  <si>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</si>
  <si>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</si>
  <si>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</si>
  <si>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</si>
  <si>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</si>
  <si>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</si>
  <si>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</si>
  <si>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</si>
  <si>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</si>
  <si>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</si>
  <si>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</si>
  <si>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</si>
  <si>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</si>
  <si>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</si>
  <si>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</si>
  <si>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</si>
  <si>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</si>
  <si>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</si>
  <si>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</si>
  <si>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</si>
  <si>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</si>
  <si>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</si>
  <si>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</si>
  <si>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</si>
  <si>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</si>
  <si>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</si>
  <si>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</si>
  <si>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</si>
  <si>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</si>
  <si>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</si>
  <si>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</si>
  <si>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</si>
  <si>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</si>
  <si>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</si>
  <si>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</si>
  <si>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</si>
  <si>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</si>
  <si>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</si>
  <si>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</si>
  <si>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</si>
  <si>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</si>
  <si>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</si>
  <si>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</si>
  <si>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</si>
  <si>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</si>
  <si>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</si>
  <si>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</si>
  <si>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</si>
  <si>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</si>
  <si>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</si>
  <si>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</si>
  <si>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</si>
  <si>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</si>
  <si>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</si>
  <si>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</si>
  <si>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</si>
  <si>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</si>
  <si>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</si>
  <si>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</si>
  <si>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</si>
  <si>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</si>
  <si>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</si>
  <si>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</si>
  <si>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</si>
  <si>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</si>
  <si>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</si>
  <si>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</si>
  <si>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</si>
  <si>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</si>
  <si>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</si>
  <si>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</si>
  <si>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</si>
  <si>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</si>
  <si>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</si>
  <si>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</si>
  <si>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</si>
  <si>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</si>
  <si>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</si>
  <si>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</si>
  <si>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</si>
  <si>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</si>
  <si>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</si>
  <si>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</si>
  <si>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</si>
  <si>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</si>
  <si>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</si>
  <si>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</si>
  <si>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</si>
  <si>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</si>
  <si>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</si>
  <si>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</si>
  <si>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</si>
  <si>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</si>
  <si>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</si>
  <si>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</si>
  <si>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</si>
  <si>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</si>
  <si>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</si>
  <si>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</si>
  <si>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</si>
  <si>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</si>
  <si>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</si>
  <si>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</si>
  <si>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</si>
  <si>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</si>
  <si>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</si>
  <si>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</si>
  <si>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</si>
  <si>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</si>
  <si>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</si>
  <si>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</si>
  <si>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</si>
  <si>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</si>
  <si>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</si>
  <si>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</si>
  <si>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</si>
  <si>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</si>
  <si>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</si>
  <si>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</si>
  <si>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</si>
  <si>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</si>
  <si>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</si>
  <si>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</si>
  <si>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</si>
  <si>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</si>
  <si>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</si>
  <si>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</si>
  <si>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</si>
  <si>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</si>
  <si>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</si>
  <si>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</si>
  <si>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</si>
  <si>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</si>
  <si>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</si>
  <si>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</si>
  <si>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</si>
  <si>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</si>
  <si>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</si>
  <si>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</si>
  <si>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</si>
  <si>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</si>
  <si>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</si>
  <si>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</si>
  <si>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</si>
  <si>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</si>
  <si>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</si>
  <si>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</si>
  <si>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</si>
  <si>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</si>
  <si>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</si>
  <si>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</si>
  <si>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</si>
  <si>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</si>
  <si>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</si>
  <si>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</si>
  <si>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</si>
  <si>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</si>
  <si>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</si>
  <si>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</si>
  <si>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</si>
  <si>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</si>
  <si>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</si>
  <si>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</si>
  <si>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</si>
  <si>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</si>
  <si>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</si>
  <si>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</si>
  <si>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</si>
  <si>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</si>
  <si>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</si>
  <si>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</si>
  <si>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</si>
  <si>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</si>
  <si>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</si>
  <si>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</si>
  <si>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</si>
  <si>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</si>
  <si>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</si>
  <si>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</si>
  <si>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</si>
  <si>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</si>
  <si>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</si>
  <si>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</si>
  <si>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</si>
  <si>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</si>
  <si>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</si>
  <si>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</si>
  <si>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</si>
  <si>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</si>
  <si>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</si>
  <si>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</si>
  <si>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</si>
  <si>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</si>
  <si>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</si>
  <si>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</si>
  <si>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</si>
  <si>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</si>
  <si>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</si>
  <si>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</si>
  <si>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</si>
  <si>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</si>
  <si>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</si>
  <si>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</si>
  <si>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</si>
  <si>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</si>
  <si>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</si>
  <si>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</si>
  <si>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</si>
  <si>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</si>
  <si>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</si>
  <si>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</si>
  <si>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</si>
  <si>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</si>
  <si>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</si>
  <si>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</si>
  <si>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</si>
  <si>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</si>
  <si>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</si>
  <si>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</si>
  <si>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</si>
  <si>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</si>
  <si>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</si>
  <si>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</si>
  <si>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</si>
  <si>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</si>
  <si>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</si>
  <si>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</si>
  <si>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</si>
  <si>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</si>
  <si>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</si>
  <si>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</si>
  <si>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</si>
  <si>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</si>
  <si>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</si>
  <si>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</si>
  <si>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</si>
  <si>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</si>
  <si>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</si>
  <si>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</si>
  <si>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</si>
  <si>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</si>
  <si>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</si>
  <si>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</si>
  <si>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</si>
  <si>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</si>
  <si>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</si>
  <si>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</si>
  <si>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</si>
  <si>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</si>
  <si>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</si>
  <si>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</si>
  <si>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</si>
  <si>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</si>
  <si>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</si>
  <si>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</si>
  <si>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</si>
  <si>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</si>
  <si>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</si>
  <si>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</si>
  <si>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</si>
  <si>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</si>
  <si>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</si>
  <si>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</si>
  <si>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</si>
  <si>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</si>
  <si>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</si>
  <si>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</si>
  <si>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</si>
  <si>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</si>
  <si>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</si>
  <si>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</si>
  <si>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</si>
  <si>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</si>
  <si>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</si>
  <si>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</si>
  <si>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</si>
  <si>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</si>
  <si>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</si>
  <si>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</si>
  <si>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</si>
  <si>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</si>
  <si>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</si>
  <si>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</si>
  <si>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</si>
  <si>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</si>
  <si>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</si>
  <si>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</si>
  <si>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</si>
  <si>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</si>
  <si>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</si>
  <si>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</si>
  <si>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</si>
  <si>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</si>
  <si>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</si>
  <si>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</si>
  <si>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</si>
  <si>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</si>
  <si>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</si>
  <si>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</si>
  <si>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</si>
  <si>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</si>
  <si>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</si>
  <si>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</si>
  <si>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</si>
  <si>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</si>
  <si>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</si>
  <si>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</si>
  <si>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</si>
  <si>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</si>
  <si>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</si>
  <si>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</si>
  <si>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</si>
  <si>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</si>
  <si>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</si>
  <si>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</si>
  <si>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</si>
  <si>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</si>
  <si>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</si>
  <si>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</si>
  <si>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</si>
  <si>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</si>
  <si>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</si>
  <si>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</si>
  <si>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</si>
  <si>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</si>
  <si>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</si>
  <si>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</si>
  <si>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</si>
  <si>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</si>
  <si>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</si>
  <si>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</si>
  <si>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</si>
  <si>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</si>
  <si>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</si>
  <si>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</si>
  <si>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</si>
  <si>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</si>
  <si>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</si>
  <si>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</si>
  <si>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</si>
  <si>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</si>
  <si>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</si>
  <si>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</si>
  <si>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</si>
  <si>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</si>
  <si>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</si>
  <si>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</si>
  <si>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</si>
  <si>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</si>
  <si>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</si>
  <si>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</si>
  <si>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</si>
  <si>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</si>
  <si>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</si>
  <si>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</si>
  <si>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</si>
  <si>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</si>
  <si>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</si>
  <si>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</si>
  <si>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</si>
  <si>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</si>
  <si>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</si>
  <si>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</si>
  <si>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</si>
  <si>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</si>
  <si>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</si>
  <si>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</si>
  <si>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</si>
  <si>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</si>
  <si>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</si>
  <si>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</si>
  <si>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</si>
  <si>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</si>
  <si>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</si>
  <si>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</si>
  <si>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</si>
  <si>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</si>
  <si>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</si>
  <si>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</si>
  <si>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</si>
  <si>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</si>
  <si>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</si>
  <si>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</si>
  <si>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</si>
  <si>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</si>
  <si>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</si>
  <si>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</si>
  <si>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</si>
  <si>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</si>
  <si>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</si>
  <si>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</si>
  <si>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</si>
  <si>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</si>
  <si>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</si>
  <si>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</si>
  <si>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</si>
  <si>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</si>
  <si>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</si>
  <si>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</si>
  <si>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</si>
  <si>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</si>
  <si>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</si>
  <si>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</si>
  <si>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</si>
  <si>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</si>
  <si>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</si>
  <si>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</si>
  <si>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</si>
  <si>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</si>
  <si>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</si>
  <si>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</si>
  <si>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</si>
  <si>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</si>
  <si>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</si>
  <si>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</si>
  <si>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</si>
  <si>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</si>
  <si>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</si>
  <si>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</si>
  <si>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</si>
  <si>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</si>
  <si>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</si>
  <si>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</si>
  <si>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</si>
  <si>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</si>
  <si>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</si>
  <si>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</si>
  <si>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</si>
  <si>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</si>
  <si>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</si>
  <si>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</si>
  <si>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</si>
  <si>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</si>
  <si>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</si>
  <si>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</si>
  <si>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</si>
  <si>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</si>
  <si>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</si>
  <si>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</si>
  <si>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</si>
  <si>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</si>
  <si>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</si>
  <si>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</si>
  <si>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</si>
  <si>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</si>
  <si>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</si>
  <si>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</si>
  <si>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</si>
  <si>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</si>
  <si>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</si>
  <si>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</si>
  <si>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</si>
  <si>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</si>
  <si>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</si>
  <si>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</si>
  <si>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</si>
  <si>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</si>
  <si>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</si>
  <si>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</si>
  <si>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</si>
  <si>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</si>
  <si>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</si>
  <si>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</si>
  <si>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</si>
  <si>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</si>
  <si>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</si>
  <si>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</si>
  <si>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</si>
  <si>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</si>
  <si>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</si>
  <si>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</si>
  <si>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</si>
  <si>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</si>
  <si>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</si>
  <si>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</si>
  <si>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</si>
  <si>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</si>
  <si>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</si>
  <si>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</si>
  <si>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</si>
  <si>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</si>
  <si>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</si>
  <si>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</si>
  <si>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</si>
  <si>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</si>
  <si>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</si>
  <si>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</si>
  <si>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</si>
  <si>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</si>
  <si>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</si>
  <si>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</si>
  <si>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</si>
  <si>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</si>
  <si>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</si>
  <si>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</si>
  <si>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</si>
  <si>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</si>
  <si>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</si>
  <si>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</si>
  <si>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</si>
  <si>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</si>
  <si>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</si>
  <si>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</si>
  <si>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</si>
  <si>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</si>
  <si>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</si>
  <si>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</si>
  <si>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</si>
  <si>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</si>
  <si>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</si>
  <si>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</si>
  <si>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</si>
  <si>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</si>
  <si>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</si>
  <si>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</si>
  <si>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</si>
  <si>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</si>
  <si>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</si>
  <si>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</si>
  <si>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</si>
  <si>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</si>
  <si>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</si>
  <si>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</si>
  <si>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</si>
  <si>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</si>
  <si>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</si>
  <si>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</si>
  <si>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</si>
  <si>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</si>
  <si>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</si>
  <si>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</si>
  <si>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</si>
  <si>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</si>
  <si>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</si>
  <si>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</si>
  <si>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</si>
  <si>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</si>
  <si>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</si>
  <si>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</si>
  <si>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</si>
  <si>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</si>
  <si>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</si>
  <si>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</si>
  <si>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</si>
  <si>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</si>
  <si>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</si>
  <si>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</si>
  <si>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</si>
  <si>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</si>
  <si>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</si>
  <si>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</si>
  <si>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</si>
  <si>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</si>
  <si>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</si>
  <si>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</si>
  <si>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</si>
  <si>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</si>
  <si>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</si>
  <si>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</si>
  <si>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</si>
  <si>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</si>
  <si>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</si>
  <si>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</si>
  <si>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</si>
  <si>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</si>
  <si>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</si>
  <si>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</si>
  <si>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</si>
  <si>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</si>
  <si>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</si>
  <si>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</si>
  <si>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</si>
  <si>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</si>
  <si>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</si>
  <si>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</si>
  <si>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</si>
  <si>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</si>
  <si>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</si>
  <si>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</si>
  <si>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</si>
  <si>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</si>
  <si>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</si>
  <si>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</si>
  <si>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</si>
  <si>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</si>
  <si>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</si>
  <si>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</si>
  <si>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</si>
  <si>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</si>
  <si>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</si>
  <si>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</si>
  <si>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</si>
  <si>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</si>
  <si>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</si>
  <si>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</si>
  <si>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</si>
  <si>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</si>
  <si>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</si>
  <si>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</si>
  <si>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</si>
  <si>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</si>
  <si>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</si>
  <si>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</si>
  <si>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</si>
  <si>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</si>
  <si>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</si>
  <si>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</si>
  <si>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</si>
  <si>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</si>
  <si>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</si>
  <si>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</si>
  <si>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</si>
  <si>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</si>
  <si>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</si>
  <si>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</si>
  <si>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</si>
  <si>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</si>
  <si>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</si>
  <si>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</si>
  <si>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</si>
  <si>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</si>
  <si>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</si>
  <si>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</si>
  <si>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</si>
  <si>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</si>
  <si>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</si>
  <si>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</si>
  <si>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</si>
  <si>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</si>
  <si>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</si>
  <si>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</si>
  <si>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</si>
  <si>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</si>
  <si>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</si>
  <si>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</si>
  <si>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</si>
  <si>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</si>
  <si>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</si>
  <si>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</si>
  <si>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</si>
  <si>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</si>
  <si>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</si>
  <si>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</si>
  <si>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</si>
  <si>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</si>
  <si>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</si>
  <si>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</si>
  <si>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</si>
  <si>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</si>
  <si>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</si>
  <si>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</si>
  <si>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</si>
  <si>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</si>
  <si>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</si>
  <si>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</si>
  <si>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</si>
  <si>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</si>
  <si>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</si>
  <si>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</si>
  <si>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</si>
  <si>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</si>
  <si>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</si>
  <si>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</si>
  <si>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</si>
  <si>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</si>
  <si>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</si>
  <si>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</si>
  <si>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</si>
  <si>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</si>
  <si>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</si>
  <si>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</si>
  <si>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</si>
  <si>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</si>
  <si>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</si>
  <si>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</si>
  <si>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</si>
  <si>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</si>
  <si>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</si>
  <si>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</si>
  <si>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</si>
  <si>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</si>
  <si>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</si>
  <si>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</si>
  <si>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</si>
  <si>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</si>
  <si>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</si>
  <si>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</si>
  <si>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</si>
  <si>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</si>
  <si>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</si>
  <si>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</si>
  <si>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</si>
  <si>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</si>
  <si>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</si>
  <si>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</si>
  <si>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</si>
  <si>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</si>
  <si>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</si>
  <si>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</si>
  <si>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</si>
  <si>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</si>
  <si>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</si>
  <si>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</si>
  <si>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</si>
  <si>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</si>
  <si>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</si>
  <si>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</si>
  <si>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</si>
  <si>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</si>
  <si>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</si>
  <si>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</si>
  <si>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</si>
  <si>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</si>
  <si>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</si>
  <si>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</si>
  <si>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</si>
  <si>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</si>
  <si>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</si>
  <si>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</si>
  <si>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</si>
  <si>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</si>
  <si>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</si>
  <si>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</si>
  <si>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</si>
  <si>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</si>
  <si>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</si>
  <si>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</si>
  <si>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</si>
  <si>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</si>
  <si>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</si>
  <si>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</si>
  <si>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</si>
  <si>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</si>
  <si>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</si>
  <si>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</si>
  <si>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</si>
  <si>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</si>
  <si>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</si>
  <si>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</si>
  <si>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</si>
  <si>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</si>
  <si>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</si>
  <si>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</si>
  <si>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</si>
  <si>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</si>
  <si>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</si>
  <si>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</si>
  <si>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</si>
  <si>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</si>
  <si>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</si>
  <si>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</si>
  <si>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</si>
  <si>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</si>
  <si>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</si>
  <si>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</si>
  <si>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</si>
  <si>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</si>
  <si>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</si>
  <si>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</si>
  <si>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</si>
  <si>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</si>
  <si>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</si>
  <si>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</si>
  <si>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</si>
  <si>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</si>
  <si>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</si>
  <si>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</si>
  <si>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</si>
  <si>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</si>
  <si>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</si>
  <si>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</si>
  <si>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</si>
  <si>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</si>
  <si>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</si>
  <si>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</si>
  <si>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</si>
  <si>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</si>
  <si>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</si>
  <si>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</si>
  <si>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</si>
  <si>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</si>
  <si>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</si>
  <si>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</si>
  <si>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</si>
  <si>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</si>
  <si>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</si>
  <si>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</si>
  <si>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</si>
  <si>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</si>
  <si>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</si>
  <si>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</si>
  <si>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</si>
  <si>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</si>
  <si>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</si>
  <si>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</si>
  <si>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</si>
  <si>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</si>
  <si>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</si>
  <si>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</si>
  <si>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</si>
  <si>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</si>
  <si>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</si>
  <si>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</si>
  <si>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</si>
  <si>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</si>
  <si>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</si>
  <si>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</si>
  <si>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</si>
  <si>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</si>
  <si>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</si>
  <si>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</si>
  <si>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</si>
  <si>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</si>
  <si>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</si>
  <si>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</si>
  <si>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</si>
  <si>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</si>
  <si>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</si>
  <si>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</si>
  <si>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</si>
  <si>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</si>
  <si>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</si>
  <si>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</si>
  <si>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</si>
  <si>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</si>
  <si>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</si>
  <si>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</si>
  <si>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</si>
  <si>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</si>
  <si>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</si>
  <si>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</si>
  <si>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</si>
  <si>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</si>
  <si>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</si>
  <si>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</si>
  <si>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</si>
  <si>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</si>
  <si>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</si>
  <si>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</si>
  <si>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</si>
  <si>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</si>
  <si>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</si>
  <si>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</si>
  <si>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</si>
  <si>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</si>
  <si>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</si>
  <si>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</si>
  <si>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</si>
  <si>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</si>
  <si>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</si>
  <si>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</si>
  <si>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</si>
  <si>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</si>
  <si>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</si>
  <si>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</si>
  <si>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</si>
  <si>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</si>
  <si>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</si>
  <si>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</si>
  <si>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</si>
  <si>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</si>
  <si>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</si>
  <si>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</si>
  <si>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</si>
  <si>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</si>
  <si>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</si>
  <si>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</si>
  <si>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</si>
  <si>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</si>
  <si>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</si>
  <si>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</si>
  <si>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</si>
  <si>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</si>
  <si>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</si>
  <si>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</si>
  <si>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</si>
  <si>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</si>
  <si>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</si>
  <si>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</si>
  <si>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</si>
  <si>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</si>
  <si>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</si>
  <si>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</si>
  <si>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</si>
  <si>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</si>
  <si>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</si>
  <si>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</si>
  <si>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</si>
  <si>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</si>
  <si>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</si>
  <si>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</si>
  <si>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</si>
  <si>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</si>
  <si>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</si>
  <si>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</si>
  <si>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</si>
  <si>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</si>
  <si>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</si>
  <si>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</si>
  <si>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</si>
  <si>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</si>
  <si>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</si>
  <si>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</si>
  <si>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</si>
  <si>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</si>
  <si>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</si>
  <si>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</si>
  <si>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</si>
  <si>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</si>
  <si>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</si>
  <si>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</si>
  <si>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</si>
  <si>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</si>
  <si>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</si>
  <si>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</si>
  <si>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</si>
  <si>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</si>
  <si>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</si>
  <si>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</si>
  <si>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</si>
  <si>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</si>
  <si>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</si>
  <si>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</si>
  <si>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</si>
  <si>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</si>
  <si>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</si>
  <si>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</si>
  <si>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</si>
  <si>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</si>
  <si>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</si>
  <si>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</si>
  <si>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</si>
  <si>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</si>
  <si>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</si>
  <si>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</si>
  <si>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</si>
  <si>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</si>
  <si>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</si>
  <si>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</si>
  <si>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</si>
  <si>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</si>
  <si>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</si>
  <si>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</si>
  <si>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</si>
  <si>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</si>
  <si>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</si>
  <si>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</si>
  <si>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</si>
  <si>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</si>
  <si>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</si>
  <si>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</si>
  <si>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</si>
  <si>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</si>
  <si>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</si>
  <si>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</si>
  <si>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</si>
  <si>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</si>
  <si>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</si>
  <si>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</si>
  <si>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</si>
  <si>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</si>
  <si>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</si>
  <si>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</si>
  <si>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</si>
  <si>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</si>
  <si>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</si>
  <si>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</si>
  <si>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</si>
  <si>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</si>
  <si>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</si>
  <si>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</si>
  <si>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</si>
  <si>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</si>
  <si>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</si>
  <si>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</si>
  <si>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</si>
  <si>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</si>
  <si>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</si>
  <si>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</si>
  <si>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</si>
  <si>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</si>
  <si>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</si>
  <si>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</si>
  <si>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</si>
  <si>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</si>
  <si>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</si>
  <si>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</si>
  <si>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</si>
  <si>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</si>
  <si>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</si>
  <si>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</si>
  <si>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</si>
  <si>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</si>
  <si>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</si>
  <si>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</si>
  <si>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</si>
  <si>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</si>
  <si>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</si>
  <si>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</si>
  <si>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</si>
  <si>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</si>
  <si>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</si>
  <si>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</si>
  <si>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</si>
  <si>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</si>
  <si>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</si>
  <si>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</si>
  <si>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</si>
  <si>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</si>
  <si>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</si>
  <si>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</si>
  <si>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</si>
  <si>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</si>
  <si>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</si>
  <si>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</si>
  <si>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</si>
  <si>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</si>
  <si>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</si>
  <si>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</si>
  <si>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</si>
  <si>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</si>
  <si>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</si>
  <si>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</si>
  <si>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</si>
  <si>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</si>
  <si>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</si>
  <si>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</si>
  <si>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</si>
  <si>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</si>
  <si>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</si>
  <si>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</si>
  <si>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</si>
  <si>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</si>
  <si>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</si>
  <si>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</si>
  <si>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</si>
  <si>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</si>
  <si>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</si>
  <si>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</si>
  <si>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</si>
  <si>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</si>
  <si>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</si>
  <si>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</si>
  <si>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</si>
  <si>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</si>
  <si>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</si>
  <si>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</si>
  <si>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</si>
  <si>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</si>
  <si>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</si>
  <si>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</si>
  <si>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</si>
  <si>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</si>
  <si>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</si>
  <si>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</si>
  <si>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</si>
  <si>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</si>
  <si>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</si>
  <si>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</si>
  <si>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</si>
  <si>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</si>
  <si>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</si>
  <si>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</si>
  <si>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</si>
  <si>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</si>
  <si>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</si>
  <si>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</si>
  <si>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</si>
  <si>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</si>
  <si>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</si>
  <si>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</si>
  <si>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</si>
  <si>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</si>
  <si>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</si>
  <si>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</si>
  <si>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</si>
  <si>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</si>
  <si>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</si>
  <si>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</si>
  <si>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</si>
  <si>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</si>
  <si>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</si>
  <si>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</si>
  <si>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</si>
  <si>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</si>
  <si>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</si>
  <si>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</si>
  <si>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</si>
  <si>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</si>
  <si>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</si>
  <si>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</si>
  <si>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</si>
  <si>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</si>
  <si>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</si>
  <si>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</si>
  <si>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</si>
  <si>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</si>
  <si>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</si>
  <si>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</si>
  <si>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</si>
  <si>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</si>
  <si>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</si>
  <si>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</si>
  <si>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</si>
  <si>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</si>
  <si>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</si>
  <si>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</si>
  <si>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</si>
  <si>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</si>
  <si>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</si>
  <si>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</si>
  <si>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</si>
  <si>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</si>
  <si>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</si>
  <si>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</si>
  <si>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</si>
  <si>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</si>
  <si>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</si>
  <si>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</si>
  <si>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</si>
  <si>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</si>
  <si>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</si>
  <si>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</si>
  <si>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</si>
  <si>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</si>
  <si>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</si>
  <si>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</si>
  <si>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</si>
  <si>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</si>
  <si>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</si>
  <si>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</si>
  <si>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</si>
  <si>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</si>
  <si>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</si>
  <si>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</si>
  <si>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</si>
  <si>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</si>
  <si>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</si>
  <si>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</si>
  <si>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</si>
  <si>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</si>
  <si>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</si>
  <si>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</si>
  <si>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</si>
  <si>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</si>
  <si>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</si>
  <si>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</si>
  <si>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</si>
  <si>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</si>
  <si>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</si>
  <si>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</si>
  <si>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</si>
  <si>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</si>
  <si>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</si>
  <si>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</si>
  <si>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</si>
  <si>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</si>
  <si>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</si>
  <si>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</si>
  <si>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</si>
  <si>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</si>
  <si>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</si>
  <si>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</si>
  <si>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</si>
  <si>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</si>
  <si>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</si>
  <si>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</si>
  <si>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</si>
  <si>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</si>
  <si>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</si>
  <si>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</si>
  <si>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</si>
  <si>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</si>
  <si>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</si>
  <si>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</si>
  <si>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</si>
  <si>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</si>
  <si>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</si>
  <si>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</si>
  <si>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</si>
  <si>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</si>
  <si>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</si>
  <si>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</si>
  <si>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</si>
  <si>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</si>
  <si>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</si>
  <si>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</si>
  <si>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</si>
  <si>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</si>
  <si>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</si>
  <si>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</si>
  <si>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</si>
  <si>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</si>
  <si>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</si>
  <si>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</si>
  <si>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</si>
  <si>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</si>
  <si>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</si>
  <si>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</si>
  <si>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</si>
  <si>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</si>
  <si>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</si>
  <si>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</si>
  <si>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</si>
  <si>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</si>
  <si>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</si>
  <si>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</si>
  <si>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</si>
  <si>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</si>
  <si>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</si>
  <si>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</si>
  <si>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</si>
  <si>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</si>
  <si>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</si>
  <si>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</si>
  <si>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</si>
  <si>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</si>
  <si>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</si>
  <si>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</si>
  <si>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</si>
  <si>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</si>
  <si>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</si>
  <si>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</si>
  <si>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</si>
  <si>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</si>
  <si>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</si>
  <si>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</si>
  <si>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</si>
  <si>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</si>
  <si>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</si>
  <si>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</si>
  <si>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</si>
  <si>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</si>
  <si>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</si>
  <si>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</si>
  <si>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</si>
  <si>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</si>
  <si>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</si>
  <si>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</si>
  <si>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</si>
  <si>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</si>
  <si>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</si>
  <si>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</si>
  <si>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</si>
  <si>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</si>
  <si>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</si>
  <si>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</si>
  <si>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</si>
  <si>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</si>
  <si>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</si>
  <si>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</si>
  <si>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</si>
  <si>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</si>
  <si>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</si>
  <si>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</si>
  <si>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</si>
  <si>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</si>
  <si>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</si>
  <si>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</si>
  <si>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</si>
  <si>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</si>
  <si>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</si>
  <si>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</si>
  <si>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</si>
  <si>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</si>
  <si>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</si>
  <si>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</si>
  <si>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</si>
  <si>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</si>
  <si>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</si>
  <si>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</si>
  <si>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</si>
  <si>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</si>
  <si>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</si>
  <si>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</si>
  <si>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</si>
  <si>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</si>
  <si>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</si>
  <si>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</si>
  <si>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</si>
  <si>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</si>
  <si>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</si>
  <si>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</si>
  <si>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</si>
  <si>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</si>
  <si>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</si>
  <si>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</si>
  <si>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</si>
  <si>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</si>
  <si>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</si>
  <si>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</si>
  <si>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</si>
  <si>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</si>
  <si>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</si>
  <si>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</si>
  <si>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</si>
  <si>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</si>
  <si>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</si>
  <si>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</si>
  <si>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</si>
  <si>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</si>
  <si>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</si>
  <si>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</si>
  <si>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</si>
  <si>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</si>
  <si>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</si>
  <si>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</si>
  <si>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</si>
  <si>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</si>
  <si>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</si>
  <si>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</si>
  <si>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</si>
  <si>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</si>
  <si>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</si>
  <si>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</si>
  <si>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</si>
  <si>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</si>
  <si>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</si>
  <si>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</si>
  <si>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</si>
  <si>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</si>
  <si>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</si>
  <si>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</si>
  <si>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</si>
  <si>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</si>
  <si>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</si>
  <si>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</si>
  <si>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</si>
  <si>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</si>
  <si>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</si>
  <si>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</si>
  <si>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</si>
  <si>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</si>
  <si>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</si>
  <si>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</si>
  <si>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</si>
  <si>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</si>
  <si>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</si>
  <si>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</si>
  <si>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</si>
  <si>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</si>
  <si>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</si>
  <si>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</si>
  <si>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</si>
  <si>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</si>
  <si>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</si>
  <si>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</si>
  <si>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</si>
  <si>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</si>
  <si>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</si>
  <si>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</si>
  <si>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</si>
  <si>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</si>
  <si>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</si>
  <si>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</si>
  <si>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</si>
  <si>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</si>
  <si>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</si>
  <si>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</si>
  <si>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</si>
  <si>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</si>
  <si>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</si>
  <si>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</si>
  <si>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</si>
  <si>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</si>
  <si>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</si>
  <si>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</si>
  <si>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</si>
  <si>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</si>
  <si>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</si>
  <si>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</si>
  <si>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</si>
  <si>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</si>
  <si>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</si>
  <si>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</si>
  <si>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</si>
  <si>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</si>
  <si>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</si>
  <si>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</si>
  <si>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</si>
  <si>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</si>
  <si>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</si>
  <si>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</si>
  <si>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</si>
  <si>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</si>
  <si>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</si>
  <si>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</si>
  <si>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</si>
  <si>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</si>
  <si>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</si>
  <si>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</si>
  <si>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</si>
  <si>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</si>
  <si>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</si>
  <si>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</si>
  <si>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</si>
  <si>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</si>
  <si>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</si>
  <si>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</si>
  <si>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</si>
  <si>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</si>
  <si>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</si>
  <si>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</si>
  <si>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</si>
  <si>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</si>
  <si>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</si>
  <si>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</si>
  <si>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</si>
  <si>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</si>
  <si>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</si>
  <si>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</si>
  <si>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</si>
  <si>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</si>
  <si>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</si>
  <si>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</si>
  <si>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</si>
  <si>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</si>
  <si>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</si>
  <si>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</si>
  <si>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</si>
  <si>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</si>
  <si>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</si>
  <si>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</si>
  <si>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</si>
  <si>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</si>
  <si>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</si>
  <si>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</si>
  <si>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</si>
  <si>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</si>
  <si>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</si>
  <si>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</si>
  <si>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</si>
  <si>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</si>
  <si>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</si>
  <si>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</si>
  <si>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</si>
  <si>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</si>
  <si>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</si>
  <si>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</si>
  <si>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</si>
  <si>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</si>
  <si>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</si>
  <si>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</si>
  <si>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</si>
  <si>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</si>
  <si>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</si>
  <si>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</si>
  <si>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</si>
  <si>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</si>
  <si>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</si>
  <si>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</si>
  <si>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</si>
  <si>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</si>
  <si>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</si>
  <si>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</si>
  <si>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</si>
  <si>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</si>
  <si>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</si>
  <si>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</si>
  <si>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</si>
  <si>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</si>
  <si>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</si>
  <si>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</si>
  <si>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</si>
  <si>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</si>
  <si>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</si>
  <si>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</si>
  <si>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</si>
  <si>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</si>
  <si>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</si>
  <si>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</si>
  <si>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</si>
  <si>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</si>
  <si>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</si>
  <si>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</si>
  <si>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</si>
  <si>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</si>
  <si>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</si>
  <si>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</si>
  <si>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</si>
  <si>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</si>
  <si>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</si>
  <si>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</si>
  <si>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</si>
  <si>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</si>
  <si>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</si>
  <si>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</si>
  <si>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</si>
  <si>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</si>
  <si>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</si>
  <si>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</si>
  <si>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</si>
  <si>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</si>
  <si>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</si>
  <si>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</si>
  <si>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</si>
  <si>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</si>
  <si>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</si>
  <si>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</si>
  <si>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</si>
  <si>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</si>
  <si>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</si>
  <si>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</si>
  <si>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</si>
  <si>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</si>
  <si>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</si>
  <si>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</si>
  <si>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</si>
  <si>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</si>
  <si>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</si>
  <si>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</si>
  <si>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</si>
  <si>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</si>
  <si>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</si>
  <si>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</si>
  <si>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</si>
  <si>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</si>
  <si>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</si>
  <si>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</si>
  <si>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</si>
  <si>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</si>
  <si>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</si>
  <si>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</si>
  <si>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</si>
  <si>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</si>
  <si>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</si>
  <si>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</si>
  <si>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</si>
  <si>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</si>
  <si>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</si>
  <si>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</si>
  <si>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</si>
  <si>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</si>
  <si>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</si>
  <si>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</si>
  <si>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</si>
  <si>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</si>
  <si>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</si>
  <si>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</si>
  <si>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</si>
  <si>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</si>
  <si>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</si>
  <si>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</si>
  <si>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</si>
  <si>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</si>
  <si>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</si>
  <si>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</si>
  <si>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</si>
  <si>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</si>
  <si>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</si>
  <si>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</si>
  <si>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</si>
  <si>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</si>
  <si>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</si>
  <si>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</si>
  <si>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</si>
  <si>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</si>
  <si>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</si>
  <si>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</si>
  <si>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</si>
  <si>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</si>
  <si>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</si>
  <si>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</si>
  <si>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</si>
  <si>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</si>
  <si>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</si>
  <si>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</si>
  <si>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</si>
  <si>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</si>
  <si>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</si>
  <si>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</si>
  <si>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</si>
  <si>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</si>
  <si>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</si>
  <si>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</si>
  <si>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</si>
  <si>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</si>
  <si>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</si>
  <si>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</si>
  <si>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</si>
  <si>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</si>
  <si>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</si>
  <si>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</si>
  <si>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</si>
  <si>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</si>
  <si>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</si>
  <si>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</si>
  <si>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</si>
  <si>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</si>
  <si>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</si>
  <si>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</si>
  <si>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</si>
  <si>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</si>
  <si>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</si>
  <si>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</si>
  <si>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</si>
  <si>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</si>
  <si>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</si>
  <si>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</si>
  <si>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</si>
  <si>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</si>
  <si>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</si>
  <si>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</si>
  <si>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</si>
  <si>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</si>
  <si>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</si>
  <si>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</si>
  <si>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</si>
  <si>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</si>
  <si>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</si>
  <si>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</si>
  <si>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</si>
  <si>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</si>
  <si>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</si>
  <si>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</si>
  <si>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</si>
  <si>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</si>
  <si>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</si>
  <si>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</si>
  <si>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</si>
  <si>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</si>
  <si>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</si>
  <si>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</si>
  <si>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</si>
  <si>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</si>
  <si>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</si>
  <si>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</si>
  <si>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</si>
  <si>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</si>
  <si>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</si>
  <si>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</si>
  <si>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</si>
  <si>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</si>
  <si>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</si>
  <si>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</si>
  <si>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</si>
  <si>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</si>
  <si>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</si>
  <si>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</si>
  <si>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</si>
  <si>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</si>
  <si>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</si>
  <si>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</si>
  <si>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</si>
  <si>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</si>
  <si>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</si>
  <si>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</si>
  <si>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</si>
  <si>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</si>
  <si>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</si>
  <si>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</si>
  <si>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</si>
  <si>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</si>
  <si>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</si>
  <si>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</si>
  <si>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</si>
  <si>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</si>
  <si>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</si>
  <si>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</si>
  <si>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</si>
  <si>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</si>
  <si>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</si>
  <si>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</si>
  <si>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</si>
  <si>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</si>
  <si>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</si>
  <si>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</si>
  <si>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</si>
  <si>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</si>
  <si>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</si>
  <si>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</si>
  <si>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</si>
  <si>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</si>
  <si>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</si>
  <si>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</si>
  <si>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</si>
  <si>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</si>
  <si>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</si>
  <si>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</si>
  <si>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</si>
  <si>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</si>
  <si>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</si>
  <si>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</si>
  <si>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</si>
  <si>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</si>
  <si>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</si>
  <si>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</si>
  <si>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</si>
  <si>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</si>
  <si>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</si>
  <si>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</si>
  <si>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</si>
  <si>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</si>
  <si>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</si>
  <si>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</si>
  <si>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</si>
  <si>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</si>
  <si>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</si>
  <si>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</si>
  <si>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</si>
  <si>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</si>
  <si>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</si>
  <si>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</si>
  <si>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</si>
  <si>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</si>
  <si>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</si>
  <si>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</si>
  <si>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</si>
  <si>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</si>
  <si>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</si>
  <si>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</si>
  <si>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</si>
  <si>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</si>
  <si>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</si>
  <si>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</si>
  <si>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</si>
  <si>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</si>
  <si>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</si>
  <si>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</si>
  <si>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</si>
  <si>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</si>
  <si>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</si>
  <si>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</si>
  <si>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</si>
  <si>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</si>
  <si>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</si>
  <si>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</si>
  <si>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</si>
  <si>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</si>
  <si>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</si>
  <si>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</si>
  <si>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</si>
  <si>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</si>
  <si>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</si>
  <si>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</si>
  <si>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</si>
  <si>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</si>
  <si>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</si>
  <si>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</si>
  <si>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</si>
  <si>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</si>
  <si>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</si>
  <si>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</si>
  <si>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</si>
  <si>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</si>
  <si>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</si>
  <si>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</si>
  <si>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</si>
  <si>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</si>
  <si>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</si>
  <si>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</si>
  <si>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</si>
  <si>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</si>
  <si>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</si>
  <si>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</si>
  <si>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</si>
  <si>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</si>
  <si>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</si>
  <si>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</si>
  <si>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</si>
  <si>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</si>
  <si>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</si>
  <si>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</si>
  <si>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</si>
  <si>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</si>
  <si>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</si>
  <si>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</si>
  <si>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</si>
  <si>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</si>
  <si>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</si>
  <si>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</si>
  <si>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</si>
  <si>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</si>
  <si>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</si>
  <si>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</si>
  <si>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</si>
  <si>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</si>
  <si>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</si>
  <si>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</si>
  <si>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</si>
  <si>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</si>
  <si>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</si>
  <si>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</si>
  <si>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</si>
  <si>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</si>
  <si>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</si>
  <si>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</si>
  <si>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</si>
  <si>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</si>
  <si>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</si>
  <si>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</si>
  <si>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</si>
  <si>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</si>
  <si>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</si>
  <si>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</si>
  <si>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</si>
  <si>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</si>
  <si>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</si>
  <si>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</si>
  <si>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</si>
  <si>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</si>
  <si>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</si>
  <si>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</si>
  <si>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</si>
  <si>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</si>
  <si>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</si>
  <si>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</si>
  <si>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</si>
  <si>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</si>
  <si>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</si>
  <si>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</si>
  <si>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</si>
  <si>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</si>
  <si>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</si>
  <si>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</si>
  <si>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</si>
  <si>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</si>
  <si>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</si>
  <si>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</si>
  <si>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</si>
  <si>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</si>
  <si>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</si>
  <si>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</si>
  <si>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</si>
  <si>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</si>
  <si>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</si>
  <si>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</si>
  <si>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</si>
  <si>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</si>
  <si>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</si>
  <si>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</si>
  <si>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</si>
  <si>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</si>
  <si>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</si>
  <si>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</si>
  <si>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</si>
  <si>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</si>
  <si>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</si>
  <si>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</si>
  <si>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</si>
  <si>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</si>
  <si>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</si>
  <si>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</si>
  <si>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</si>
  <si>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</si>
  <si>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</si>
  <si>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</si>
  <si>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</si>
  <si>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</si>
  <si>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</si>
  <si>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</si>
  <si>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</si>
  <si>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</si>
  <si>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</si>
  <si>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</si>
  <si>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</si>
  <si>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</si>
  <si>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</si>
  <si>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</si>
  <si>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</si>
  <si>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</si>
  <si>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</si>
  <si>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</si>
  <si>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</si>
  <si>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</si>
  <si>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</si>
  <si>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</si>
  <si>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</si>
  <si>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</si>
  <si>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</si>
  <si>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</si>
  <si>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</si>
  <si>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</si>
  <si>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</si>
  <si>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</si>
  <si>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</si>
  <si>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</si>
  <si>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</si>
  <si>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</si>
  <si>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</si>
  <si>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</si>
  <si>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</si>
  <si>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</si>
  <si>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</si>
  <si>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</si>
  <si>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</si>
  <si>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</si>
  <si>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</si>
  <si>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</si>
  <si>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</si>
  <si>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</si>
  <si>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</si>
  <si>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</si>
  <si>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</si>
  <si>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</si>
  <si>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</si>
  <si>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</si>
  <si>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</si>
  <si>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</si>
  <si>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</si>
  <si>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</si>
  <si>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</si>
  <si>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</si>
  <si>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</si>
  <si>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</si>
  <si>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</si>
  <si>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</si>
  <si>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</si>
  <si>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</si>
  <si>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</si>
  <si>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</si>
  <si>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</si>
  <si>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</si>
  <si>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</si>
  <si>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</si>
  <si>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</si>
  <si>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</si>
  <si>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</si>
  <si>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</si>
  <si>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</si>
  <si>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</si>
  <si>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</si>
  <si>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</si>
  <si>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</si>
  <si>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</si>
  <si>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</si>
  <si>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</si>
  <si>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</si>
  <si>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</si>
  <si>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</si>
  <si>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</si>
  <si>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</si>
  <si>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</si>
  <si>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</si>
  <si>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</si>
  <si>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</si>
  <si>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</si>
  <si>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</si>
  <si>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</si>
  <si>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</si>
  <si>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</si>
  <si>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</si>
  <si>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</si>
  <si>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</si>
  <si>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</si>
  <si>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</si>
  <si>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</si>
  <si>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</si>
  <si>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</si>
  <si>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</si>
  <si>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</si>
  <si>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</si>
  <si>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</si>
  <si>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</si>
  <si>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</si>
  <si>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</si>
  <si>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</si>
  <si>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</si>
  <si>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</si>
  <si>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</si>
  <si>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</si>
  <si>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</si>
  <si>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</si>
  <si>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</si>
  <si>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</si>
  <si>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</si>
  <si>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</si>
  <si>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</si>
  <si>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</si>
  <si>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</si>
  <si>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</si>
  <si>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</si>
  <si>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</si>
  <si>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</si>
  <si>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</si>
  <si>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</si>
  <si>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</si>
  <si>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</si>
  <si>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</si>
  <si>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</si>
  <si>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</si>
  <si>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</si>
  <si>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</si>
  <si>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</si>
  <si>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</si>
  <si>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</si>
  <si>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</si>
  <si>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</si>
  <si>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</si>
  <si>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</si>
  <si>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</si>
  <si>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</si>
  <si>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</si>
  <si>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</si>
  <si>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</si>
  <si>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</si>
  <si>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</si>
  <si>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</si>
  <si>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</si>
  <si>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</si>
  <si>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</si>
  <si>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</si>
  <si>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</si>
  <si>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</si>
  <si>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</si>
  <si>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</si>
  <si>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</si>
  <si>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</si>
  <si>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</si>
  <si>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</si>
  <si>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</si>
  <si>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</si>
  <si>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</si>
  <si>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</si>
  <si>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</si>
  <si>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</si>
  <si>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</si>
  <si>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</si>
  <si>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</si>
  <si>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</si>
  <si>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</si>
  <si>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</si>
  <si>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</si>
  <si>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</si>
  <si>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</si>
  <si>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</si>
  <si>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</si>
  <si>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</si>
  <si>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</si>
  <si>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</si>
  <si>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</si>
  <si>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</si>
  <si>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</si>
  <si>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</si>
  <si>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</si>
  <si>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</si>
  <si>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</si>
  <si>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</si>
  <si>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</si>
  <si>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</si>
  <si>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</si>
  <si>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</si>
  <si>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</si>
  <si>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</si>
  <si>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</si>
  <si>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</si>
  <si>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</si>
  <si>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</si>
  <si>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</si>
  <si>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</si>
  <si>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</si>
  <si>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</si>
  <si>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</si>
  <si>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</si>
  <si>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</si>
  <si>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</si>
  <si>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</si>
  <si>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</si>
  <si>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</si>
  <si>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</si>
  <si>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</si>
  <si>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</si>
  <si>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</si>
  <si>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</si>
  <si>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</si>
  <si>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</si>
  <si>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</si>
  <si>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</si>
  <si>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</si>
  <si>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</si>
  <si>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</si>
  <si>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</si>
  <si>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</si>
  <si>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</si>
  <si>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</si>
  <si>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</si>
  <si>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</si>
  <si>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</si>
  <si>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</si>
  <si>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</si>
  <si>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</si>
  <si>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</si>
  <si>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</si>
  <si>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</si>
  <si>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</si>
  <si>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</si>
  <si>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</si>
  <si>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</si>
  <si>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</si>
  <si>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</si>
  <si>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</si>
  <si>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</si>
  <si>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</si>
  <si>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</si>
  <si>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</si>
  <si>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</si>
  <si>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</si>
  <si>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</si>
  <si>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</si>
  <si>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</si>
  <si>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</si>
  <si>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</si>
  <si>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</si>
  <si>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</si>
  <si>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</si>
  <si>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</si>
  <si>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</si>
  <si>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</si>
  <si>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</si>
  <si>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</si>
  <si>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</si>
  <si>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</si>
  <si>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</si>
  <si>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</si>
  <si>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</si>
  <si>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</si>
  <si>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</si>
  <si>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</si>
  <si>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</si>
  <si>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</si>
  <si>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</si>
  <si>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</si>
  <si>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</si>
  <si>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</si>
  <si>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</si>
  <si>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</si>
  <si>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</si>
  <si>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</si>
  <si>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</si>
  <si>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</si>
  <si>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</si>
  <si>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</si>
  <si>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</si>
  <si>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</si>
  <si>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</si>
  <si>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</si>
  <si>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</si>
  <si>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</si>
  <si>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</si>
  <si>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</si>
  <si>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</si>
  <si>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</si>
  <si>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</si>
  <si>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</si>
  <si>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</si>
  <si>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</si>
  <si>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</si>
  <si>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</si>
  <si>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</si>
  <si>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</si>
  <si>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</si>
  <si>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</si>
  <si>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</si>
  <si>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</si>
  <si>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</si>
  <si>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</si>
  <si>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</si>
  <si>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</si>
  <si>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</si>
  <si>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</si>
  <si>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</si>
  <si>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</si>
  <si>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</si>
  <si>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</si>
  <si>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</si>
  <si>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</si>
  <si>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</si>
  <si>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</si>
  <si>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</si>
  <si>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</si>
  <si>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</si>
  <si>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</si>
  <si>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</si>
  <si>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</si>
  <si>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</si>
  <si>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</si>
  <si>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</si>
  <si>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</si>
  <si>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</si>
  <si>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</si>
  <si>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</si>
  <si>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</si>
  <si>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</si>
  <si>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</si>
  <si>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</si>
  <si>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</si>
  <si>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</si>
  <si>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</si>
  <si>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</si>
  <si>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</si>
  <si>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</si>
  <si>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</si>
  <si>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</si>
  <si>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</si>
  <si>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</si>
  <si>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</si>
  <si>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</si>
  <si>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</si>
  <si>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</si>
  <si>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</si>
  <si>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</si>
  <si>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</si>
  <si>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</si>
  <si>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</si>
  <si>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</si>
  <si>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</si>
  <si>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</si>
  <si>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</si>
  <si>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</si>
  <si>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</si>
  <si>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</si>
  <si>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</si>
  <si>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</si>
  <si>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</si>
  <si>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</si>
  <si>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</si>
  <si>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</si>
  <si>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</si>
  <si>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</si>
  <si>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</si>
  <si>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</si>
  <si>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</si>
  <si>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</si>
  <si>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</si>
  <si>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</si>
  <si>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</si>
  <si>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</si>
  <si>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</si>
  <si>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</si>
  <si>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</si>
  <si>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</si>
  <si>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</si>
  <si>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</si>
  <si>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</si>
  <si>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</si>
  <si>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</si>
  <si>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</si>
  <si>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</si>
  <si>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</si>
  <si>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</si>
  <si>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</si>
  <si>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</si>
  <si>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</si>
  <si>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</si>
  <si>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</si>
  <si>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</si>
  <si>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</si>
  <si>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</si>
  <si>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</si>
  <si>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</si>
  <si>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</si>
  <si>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</si>
  <si>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</si>
  <si>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</si>
  <si>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</si>
  <si>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</si>
  <si>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</si>
  <si>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</si>
  <si>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</si>
  <si>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</si>
  <si>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</si>
  <si>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</si>
  <si>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</si>
  <si>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</si>
  <si>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</si>
  <si>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</si>
  <si>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</si>
  <si>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</si>
  <si>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</si>
  <si>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</si>
  <si>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</si>
  <si>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</si>
  <si>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</si>
  <si>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</si>
  <si>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</si>
  <si>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</si>
  <si>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</si>
  <si>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</si>
  <si>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</si>
  <si>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</si>
  <si>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</si>
  <si>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</si>
  <si>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</si>
  <si>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</si>
  <si>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</si>
  <si>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</si>
  <si>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</si>
  <si>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</si>
  <si>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</si>
  <si>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</si>
  <si>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</si>
  <si>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</si>
  <si>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</si>
  <si>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</si>
  <si>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</si>
  <si>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</si>
  <si>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</si>
  <si>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</si>
  <si>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</si>
  <si>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</si>
  <si>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</si>
  <si>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</si>
  <si>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</si>
  <si>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</si>
  <si>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</si>
  <si>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</si>
  <si>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</si>
  <si>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</si>
  <si>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</si>
  <si>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</si>
  <si>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</si>
  <si>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</si>
  <si>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</si>
  <si>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</si>
  <si>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</si>
  <si>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</si>
  <si>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</si>
  <si>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</si>
  <si>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</si>
  <si>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</si>
  <si>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</si>
  <si>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</si>
  <si>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</si>
  <si>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</si>
  <si>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</si>
  <si>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</si>
  <si>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</si>
  <si>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</si>
  <si>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</si>
  <si>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</si>
  <si>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</si>
  <si>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</si>
  <si>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</si>
  <si>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</si>
  <si>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</si>
  <si>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</si>
  <si>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</si>
  <si>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</si>
  <si>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</si>
  <si>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</si>
  <si>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</si>
  <si>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</si>
  <si>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</si>
  <si>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</si>
  <si>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</si>
  <si>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</si>
  <si>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</si>
  <si>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</si>
  <si>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</si>
  <si>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</si>
  <si>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</si>
  <si>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</si>
  <si>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</si>
  <si>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</si>
  <si>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</si>
  <si>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</si>
  <si>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</si>
  <si>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</si>
  <si>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</si>
  <si>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</si>
  <si>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</si>
  <si>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</si>
  <si>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</si>
  <si>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</si>
  <si>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</si>
  <si>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</si>
  <si>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</si>
  <si>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</si>
  <si>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</si>
  <si>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</si>
  <si>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</si>
  <si>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</si>
  <si>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</si>
  <si>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</si>
  <si>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</si>
  <si>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</si>
  <si>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</si>
  <si>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</si>
  <si>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</si>
  <si>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</si>
  <si>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</si>
  <si>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</si>
  <si>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</si>
  <si>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</si>
  <si>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</si>
  <si>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</si>
  <si>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</si>
  <si>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</si>
  <si>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</si>
  <si>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</si>
  <si>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</si>
  <si>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</si>
  <si>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</si>
  <si>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</si>
  <si>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</si>
  <si>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</si>
  <si>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</si>
  <si>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</si>
  <si>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</si>
  <si>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</si>
  <si>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</si>
  <si>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</si>
  <si>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</si>
  <si>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</si>
  <si>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</si>
  <si>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</si>
  <si>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</si>
  <si>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</si>
  <si>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</si>
  <si>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</si>
  <si>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</si>
  <si>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</si>
  <si>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</si>
  <si>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</si>
  <si>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</si>
  <si>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</si>
  <si>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</si>
  <si>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</si>
  <si>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</si>
  <si>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</si>
  <si>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</si>
  <si>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</si>
  <si>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</si>
  <si>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</si>
  <si>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</si>
  <si>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</si>
  <si>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</si>
  <si>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</si>
  <si>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</si>
  <si>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</si>
  <si>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</si>
  <si>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</si>
  <si>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</si>
  <si>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</si>
  <si>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</si>
  <si>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</si>
  <si>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</si>
  <si>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</si>
  <si>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</si>
  <si>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</si>
  <si>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</si>
  <si>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</si>
  <si>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</si>
  <si>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</si>
  <si>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</si>
  <si>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</si>
  <si>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</si>
  <si>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</si>
  <si>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</si>
  <si>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</si>
  <si>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</si>
  <si>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</si>
  <si>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</si>
  <si>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</si>
  <si>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</si>
  <si>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</si>
  <si>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</si>
  <si>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</si>
  <si>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</si>
  <si>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</si>
  <si>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</si>
  <si>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</si>
  <si>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</si>
  <si>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</si>
  <si>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</si>
  <si>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</si>
  <si>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</si>
  <si>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</si>
  <si>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</si>
  <si>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</si>
  <si>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</si>
  <si>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</si>
  <si>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</si>
  <si>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</si>
  <si>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</si>
  <si>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</si>
  <si>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</si>
  <si>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</si>
  <si>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</si>
  <si>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</si>
  <si>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</si>
  <si>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</si>
  <si>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</si>
  <si>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</si>
  <si>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</si>
  <si>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</si>
  <si>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</si>
  <si>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</si>
  <si>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</si>
  <si>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</si>
  <si>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</si>
  <si>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</si>
  <si>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</si>
  <si>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</si>
  <si>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</si>
  <si>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</si>
  <si>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</si>
  <si>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</si>
  <si>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</si>
  <si>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</si>
  <si>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</si>
  <si>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</si>
  <si>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</si>
  <si>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</si>
  <si>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</si>
  <si>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</si>
  <si>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</si>
  <si>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</si>
  <si>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</si>
  <si>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</si>
  <si>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</si>
  <si>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</si>
  <si>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</si>
  <si>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</si>
  <si>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</si>
  <si>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</si>
  <si>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</si>
  <si>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</si>
  <si>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</si>
  <si>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</si>
  <si>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</si>
  <si>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</si>
  <si>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</si>
  <si>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</si>
  <si>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</si>
  <si>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</si>
  <si>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</si>
  <si>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</si>
  <si>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</si>
  <si>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</si>
  <si>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</si>
  <si>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</si>
  <si>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</si>
  <si>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</si>
  <si>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</si>
  <si>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</si>
  <si>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</si>
  <si>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</si>
  <si>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</si>
  <si>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</si>
  <si>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</si>
  <si>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</si>
  <si>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</si>
  <si>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</si>
  <si>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</si>
  <si>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</si>
  <si>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</si>
  <si>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</si>
  <si>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</si>
  <si>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</si>
  <si>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</si>
  <si>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</si>
  <si>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</si>
  <si>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</si>
  <si>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</si>
  <si>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</si>
  <si>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</si>
  <si>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</si>
  <si>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</si>
  <si>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</si>
  <si>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</si>
  <si>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</si>
  <si>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</si>
  <si>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</si>
  <si>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</si>
  <si>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</si>
  <si>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</si>
  <si>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</si>
  <si>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</si>
  <si>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</si>
  <si>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</si>
  <si>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</si>
  <si>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</si>
  <si>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</si>
  <si>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</si>
  <si>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</si>
  <si>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</si>
  <si>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</si>
  <si>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</si>
  <si>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</si>
  <si>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</si>
  <si>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</si>
  <si>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</si>
  <si>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</si>
  <si>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</si>
  <si>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</si>
  <si>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</si>
  <si>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</si>
  <si>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</si>
  <si>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</si>
  <si>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</si>
  <si>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</si>
  <si>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</si>
  <si>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</si>
  <si>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</si>
  <si>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</si>
  <si>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</si>
  <si>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</si>
  <si>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</si>
  <si>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</si>
  <si>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</si>
  <si>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</si>
  <si>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</si>
  <si>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</si>
  <si>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</si>
  <si>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</si>
  <si>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</si>
  <si>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</si>
  <si>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</si>
  <si>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</si>
  <si>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</si>
  <si>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</si>
  <si>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</si>
  <si>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</si>
  <si>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</si>
  <si>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</si>
  <si>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</si>
  <si>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</si>
  <si>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</si>
  <si>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</si>
  <si>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</si>
  <si>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</si>
  <si>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</si>
  <si>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</si>
  <si>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</si>
  <si>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</si>
  <si>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</si>
  <si>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</si>
  <si>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</si>
  <si>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</si>
  <si>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</si>
  <si>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</si>
  <si>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</si>
  <si>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</si>
  <si>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</si>
  <si>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</si>
  <si>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</si>
  <si>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</si>
  <si>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</si>
  <si>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</si>
  <si>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</si>
  <si>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</si>
  <si>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</si>
  <si>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</si>
  <si>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</si>
  <si>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</si>
  <si>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</si>
  <si>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</si>
  <si>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</si>
  <si>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</si>
  <si>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</si>
  <si>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</si>
  <si>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</si>
  <si>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</si>
  <si>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</si>
  <si>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</si>
  <si>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</si>
  <si>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</si>
  <si>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</si>
  <si>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</si>
  <si>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</si>
  <si>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</si>
  <si>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</si>
  <si>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</si>
  <si>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</si>
  <si>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</si>
  <si>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</si>
  <si>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</si>
  <si>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</si>
  <si>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</si>
  <si>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</si>
  <si>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</si>
  <si>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</si>
  <si>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</si>
  <si>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</si>
  <si>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</si>
  <si>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</si>
  <si>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</si>
  <si>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</si>
  <si>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</si>
  <si>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</si>
  <si>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</si>
  <si>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</si>
  <si>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</si>
  <si>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</si>
  <si>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</si>
  <si>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</si>
  <si>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</si>
  <si>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</si>
  <si>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</si>
  <si>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</si>
  <si>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</si>
  <si>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</si>
  <si>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</si>
  <si>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</si>
  <si>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</si>
  <si>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</si>
  <si>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</si>
  <si>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</si>
  <si>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</si>
  <si>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</si>
  <si>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</si>
  <si>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</si>
  <si>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</si>
  <si>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</si>
  <si>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</si>
  <si>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</si>
  <si>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</si>
  <si>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</si>
  <si>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</si>
  <si>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</si>
  <si>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</si>
  <si>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</si>
  <si>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</si>
  <si>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</si>
  <si>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</si>
  <si>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</si>
  <si>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</si>
  <si>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</si>
  <si>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</si>
  <si>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</si>
  <si>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</si>
  <si>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</si>
  <si>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</si>
  <si>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</si>
  <si>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</si>
  <si>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</si>
  <si>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</si>
  <si>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</si>
  <si>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</si>
  <si>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</si>
  <si>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</si>
  <si>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</si>
  <si>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</si>
  <si>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</si>
  <si>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</si>
  <si>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</si>
  <si>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</si>
  <si>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</si>
  <si>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</si>
  <si>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</si>
  <si>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</si>
  <si>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</si>
  <si>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</si>
  <si>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</si>
  <si>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</si>
  <si>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</si>
  <si>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</si>
  <si>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</si>
  <si>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</si>
  <si>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</si>
  <si>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</si>
  <si>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</si>
  <si>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</si>
  <si>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</si>
  <si>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</si>
  <si>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</si>
  <si>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</si>
  <si>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</si>
  <si>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</si>
  <si>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</si>
  <si>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</si>
  <si>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</si>
  <si>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</si>
  <si>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</si>
  <si>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</si>
  <si>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</si>
  <si>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</si>
  <si>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</si>
  <si>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</si>
  <si>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</si>
  <si>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</si>
  <si>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</si>
  <si>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</si>
  <si>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</si>
  <si>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</si>
  <si>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</si>
  <si>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</si>
  <si>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</si>
  <si>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</si>
  <si>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</si>
  <si>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</si>
  <si>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</si>
  <si>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</si>
  <si>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</si>
  <si>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</si>
  <si>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</si>
  <si>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</si>
  <si>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</si>
  <si>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</si>
  <si>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</si>
  <si>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</si>
  <si>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</si>
  <si>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</si>
  <si>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</si>
  <si>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</si>
  <si>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</si>
  <si>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</si>
  <si>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</si>
  <si>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</si>
  <si>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</si>
  <si>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</si>
  <si>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</si>
  <si>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</si>
  <si>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</si>
  <si>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</si>
  <si>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</si>
  <si>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</si>
  <si>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</si>
  <si>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</si>
  <si>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</si>
  <si>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</si>
  <si>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</si>
  <si>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</si>
  <si>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</si>
  <si>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</si>
  <si>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</si>
  <si>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</si>
  <si>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</si>
  <si>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</si>
  <si>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</si>
  <si>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</si>
  <si>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</si>
  <si>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</si>
  <si>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</si>
  <si>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</si>
  <si>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</si>
  <si>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</si>
  <si>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</si>
  <si>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</si>
  <si>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</si>
  <si>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</si>
  <si>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</si>
  <si>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</si>
  <si>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</si>
  <si>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</si>
  <si>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</si>
  <si>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</si>
  <si>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</si>
  <si>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</si>
  <si>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</si>
  <si>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</si>
  <si>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</si>
  <si>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</si>
  <si>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</si>
  <si>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</si>
  <si>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</si>
  <si>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</si>
  <si>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</si>
  <si>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</si>
  <si>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</si>
  <si>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</si>
  <si>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</si>
  <si>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</si>
  <si>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</si>
  <si>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</si>
  <si>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</si>
  <si>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</si>
  <si>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</si>
  <si>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</si>
  <si>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</si>
  <si>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</si>
  <si>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</si>
  <si>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</si>
  <si>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</si>
  <si>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</si>
  <si>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</si>
  <si>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</si>
  <si>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</si>
  <si>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</si>
  <si>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</si>
  <si>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</si>
  <si>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</si>
  <si>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</si>
  <si>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</si>
  <si>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</si>
  <si>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</si>
  <si>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</si>
  <si>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</si>
  <si>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</si>
  <si>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</si>
  <si>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</si>
  <si>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</si>
  <si>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</si>
  <si>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</si>
  <si>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</si>
  <si>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</si>
  <si>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</si>
  <si>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</si>
  <si>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</si>
  <si>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</si>
  <si>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</si>
  <si>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</si>
  <si>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</si>
  <si>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</si>
  <si>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</si>
  <si>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</si>
  <si>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</si>
  <si>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</si>
  <si>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</si>
  <si>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</si>
  <si>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</si>
  <si>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</si>
  <si>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</si>
  <si>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</si>
  <si>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</si>
  <si>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</si>
  <si>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</si>
  <si>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</si>
  <si>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</si>
  <si>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</si>
  <si>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</si>
  <si>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</si>
  <si>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</si>
  <si>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</si>
  <si>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</si>
  <si>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</si>
  <si>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</si>
  <si>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</si>
  <si>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</si>
  <si>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</si>
  <si>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</si>
  <si>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</si>
  <si>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</si>
  <si>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</si>
  <si>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</si>
  <si>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</si>
  <si>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</si>
  <si>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</si>
  <si>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</si>
  <si>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</si>
  <si>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</si>
  <si>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</si>
  <si>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</si>
  <si>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</si>
  <si>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</si>
  <si>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</si>
  <si>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</si>
  <si>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</si>
  <si>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</si>
  <si>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</si>
  <si>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</si>
  <si>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</si>
  <si>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</si>
  <si>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</si>
  <si>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</si>
  <si>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</si>
  <si>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</si>
  <si>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</si>
  <si>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</si>
  <si>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</si>
  <si>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</si>
  <si>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</si>
  <si>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</si>
  <si>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</si>
  <si>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</si>
  <si>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</si>
  <si>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</si>
  <si>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</si>
  <si>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</si>
  <si>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</si>
  <si>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</si>
  <si>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</si>
  <si>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</si>
  <si>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</si>
  <si>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</si>
  <si>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</si>
  <si>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</si>
  <si>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</si>
  <si>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</si>
  <si>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</si>
  <si>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</si>
  <si>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</si>
  <si>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</si>
  <si>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</si>
  <si>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</si>
  <si>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</si>
  <si>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</si>
  <si>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</si>
  <si>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</si>
  <si>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</si>
  <si>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</si>
  <si>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</si>
  <si>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</si>
  <si>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</si>
  <si>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</si>
  <si>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</si>
  <si>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</si>
  <si>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</si>
  <si>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</si>
  <si>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</si>
  <si>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</si>
  <si>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</si>
  <si>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</si>
  <si>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</si>
  <si>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</si>
  <si>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</si>
  <si>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</si>
  <si>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</si>
  <si>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</si>
  <si>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</si>
  <si>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</si>
  <si>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</si>
  <si>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</si>
  <si>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</si>
  <si>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</si>
  <si>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</si>
  <si>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</si>
  <si>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</si>
  <si>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</si>
  <si>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</si>
  <si>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</si>
  <si>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</si>
  <si>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</si>
  <si>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</si>
  <si>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</si>
  <si>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</si>
  <si>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</si>
  <si>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</si>
  <si>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</si>
  <si>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</si>
  <si>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</si>
  <si>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</si>
  <si>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</si>
  <si>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</si>
  <si>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</si>
  <si>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</si>
  <si>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</si>
  <si>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</si>
  <si>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</si>
  <si>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</si>
  <si>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</si>
  <si>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</si>
  <si>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</si>
  <si>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</si>
  <si>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</si>
  <si>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</si>
  <si>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</si>
  <si>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</si>
  <si>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</si>
  <si>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</si>
  <si>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</si>
  <si>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</si>
  <si>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</si>
  <si>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</si>
  <si>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</si>
  <si>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</si>
  <si>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</si>
  <si>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</si>
  <si>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</si>
  <si>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</si>
  <si>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</si>
  <si>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</si>
  <si>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</si>
  <si>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</si>
  <si>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</si>
  <si>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</si>
  <si>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</si>
  <si>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</si>
  <si>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</si>
  <si>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</si>
  <si>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</si>
  <si>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</si>
  <si>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</si>
  <si>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</si>
  <si>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</si>
  <si>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</si>
  <si>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</si>
  <si>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</si>
  <si>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</si>
  <si>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</si>
  <si>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</si>
  <si>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</si>
  <si>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</si>
  <si>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</si>
  <si>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</si>
  <si>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</si>
  <si>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</si>
  <si>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</si>
  <si>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</si>
  <si>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</si>
  <si>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</si>
  <si>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</si>
  <si>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</si>
  <si>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</si>
  <si>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</si>
  <si>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</si>
  <si>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</si>
  <si>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</si>
  <si>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</si>
  <si>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</si>
  <si>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</si>
  <si>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</si>
  <si>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</si>
  <si>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</si>
  <si>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</si>
  <si>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</si>
  <si>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</si>
  <si>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</si>
  <si>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</si>
  <si>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</si>
  <si>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</si>
  <si>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</si>
  <si>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</si>
  <si>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</si>
  <si>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</si>
  <si>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</si>
  <si>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</si>
  <si>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</si>
  <si>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</si>
  <si>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</si>
  <si>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</si>
  <si>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</si>
  <si>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</si>
  <si>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</si>
  <si>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</si>
  <si>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</si>
  <si>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</si>
  <si>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</si>
  <si>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</si>
  <si>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</si>
  <si>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</si>
  <si>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</si>
  <si>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</si>
  <si>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</si>
  <si>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</si>
  <si>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</si>
  <si>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</si>
  <si>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</si>
  <si>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</si>
  <si>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</si>
  <si>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</si>
  <si>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</si>
  <si>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</si>
  <si>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</si>
  <si>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</si>
  <si>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</si>
  <si>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</si>
  <si>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</si>
  <si>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</si>
  <si>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</si>
  <si>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</si>
  <si>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</si>
  <si>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</si>
  <si>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</si>
  <si>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</si>
  <si>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</si>
  <si>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</si>
  <si>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</si>
  <si>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</si>
  <si>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</si>
  <si>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</si>
  <si>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</si>
  <si>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</si>
  <si>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</si>
  <si>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</si>
  <si>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</si>
  <si>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</si>
  <si>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</si>
  <si>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</si>
  <si>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</si>
  <si>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</si>
  <si>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</si>
  <si>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</si>
  <si>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</si>
  <si>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</si>
  <si>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</si>
  <si>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</si>
  <si>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</si>
  <si>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</si>
  <si>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</si>
  <si>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</si>
  <si>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</si>
  <si>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</si>
  <si>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</si>
  <si>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</si>
  <si>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</si>
  <si>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</si>
  <si>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</si>
  <si>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</si>
  <si>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</si>
  <si>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</si>
  <si>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</si>
  <si>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</si>
  <si>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</si>
  <si>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</si>
  <si>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</si>
  <si>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</si>
  <si>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</si>
  <si>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</si>
  <si>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</si>
  <si>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</si>
  <si>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</si>
  <si>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</si>
  <si>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</si>
  <si>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</si>
  <si>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</si>
  <si>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</si>
  <si>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</si>
  <si>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</si>
  <si>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</si>
  <si>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</si>
  <si>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</si>
  <si>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</si>
  <si>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</si>
  <si>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</si>
  <si>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</si>
  <si>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</si>
  <si>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</si>
  <si>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</si>
  <si>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</si>
  <si>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</si>
  <si>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</si>
  <si>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</si>
  <si>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</si>
  <si>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</si>
  <si>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</si>
  <si>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</si>
  <si>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</si>
  <si>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</si>
  <si>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</si>
  <si>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</si>
  <si>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</si>
  <si>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</si>
  <si>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</si>
  <si>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</si>
  <si>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</si>
  <si>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</si>
  <si>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</si>
  <si>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</si>
  <si>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</si>
  <si>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</si>
  <si>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</si>
  <si>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</si>
  <si>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</si>
  <si>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</si>
  <si>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</si>
  <si>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</si>
  <si>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</si>
  <si>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</si>
  <si>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</si>
  <si>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</si>
  <si>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</si>
  <si>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</si>
  <si>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</si>
  <si>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</si>
  <si>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</si>
  <si>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</si>
  <si>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</si>
  <si>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</si>
  <si>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</si>
  <si>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</si>
  <si>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</si>
  <si>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</si>
  <si>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</si>
  <si>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</si>
  <si>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</si>
  <si>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</si>
  <si>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</si>
  <si>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</si>
  <si>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</si>
  <si>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</si>
  <si>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</si>
  <si>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</si>
  <si>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</si>
  <si>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</si>
  <si>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</si>
  <si>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</si>
  <si>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</si>
  <si>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</si>
  <si>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</si>
  <si>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</si>
  <si>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</si>
  <si>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</si>
  <si>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</si>
  <si>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</si>
  <si>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</si>
  <si>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</si>
  <si>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</si>
  <si>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</si>
  <si>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</si>
  <si>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</si>
  <si>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</si>
  <si>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</si>
  <si>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</si>
  <si>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</si>
  <si>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</si>
  <si>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</si>
  <si>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</si>
  <si>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</si>
  <si>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</si>
  <si>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</si>
  <si>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</si>
  <si>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</si>
  <si>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</si>
  <si>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</si>
  <si>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</si>
  <si>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</si>
  <si>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</si>
  <si>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</si>
  <si>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</si>
  <si>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</si>
  <si>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</si>
  <si>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</si>
  <si>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</si>
  <si>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</si>
  <si>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</si>
  <si>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</si>
  <si>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</si>
  <si>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</si>
  <si>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</si>
  <si>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</si>
  <si>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</si>
  <si>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</si>
  <si>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</si>
  <si>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</si>
  <si>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</si>
  <si>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</si>
  <si>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</si>
  <si>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</si>
  <si>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</si>
  <si>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</si>
  <si>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</si>
  <si>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</si>
  <si>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</si>
  <si>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</si>
  <si>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</si>
  <si>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</si>
  <si>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</si>
  <si>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</si>
  <si>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</si>
  <si>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</si>
  <si>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</si>
  <si>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</si>
  <si>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</si>
  <si>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</si>
  <si>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</si>
  <si>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</si>
  <si>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</si>
  <si>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</si>
  <si>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</si>
  <si>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</si>
  <si>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</si>
  <si>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</si>
  <si>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</si>
  <si>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</si>
  <si>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</si>
  <si>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</si>
  <si>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</si>
  <si>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</si>
  <si>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</si>
  <si>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</si>
  <si>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</si>
  <si>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</si>
  <si>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</si>
  <si>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</si>
  <si>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</si>
  <si>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</si>
  <si>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</si>
  <si>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</si>
  <si>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</si>
  <si>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</si>
  <si>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</si>
  <si>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</si>
  <si>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</si>
  <si>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</si>
  <si>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</si>
  <si>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</si>
  <si>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</si>
  <si>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</si>
  <si>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</si>
  <si>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</si>
  <si>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</si>
  <si>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</si>
  <si>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</si>
  <si>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</si>
  <si>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</si>
  <si>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</si>
  <si>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</si>
  <si>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</si>
  <si>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</si>
  <si>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</si>
  <si>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</si>
  <si>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</si>
  <si>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</si>
  <si>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</si>
  <si>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</si>
  <si>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</si>
  <si>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</si>
  <si>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</si>
  <si>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</si>
  <si>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</si>
  <si>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</si>
  <si>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</si>
  <si>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</si>
  <si>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</si>
  <si>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</si>
  <si>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</si>
  <si>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</si>
  <si>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</si>
  <si>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</si>
  <si>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</si>
  <si>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</si>
  <si>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</si>
  <si>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</si>
  <si>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</si>
  <si>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</si>
  <si>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</si>
  <si>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</si>
  <si>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</si>
  <si>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</si>
  <si>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</si>
  <si>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</si>
  <si>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</si>
  <si>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</si>
  <si>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</si>
  <si>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</si>
  <si>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</si>
  <si>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</si>
  <si>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</si>
  <si>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</si>
  <si>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</si>
  <si>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</si>
  <si>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</si>
  <si>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</si>
  <si>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</si>
  <si>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</si>
  <si>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</si>
  <si>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</si>
  <si>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</si>
  <si>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</si>
  <si>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</si>
  <si>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</si>
  <si>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</si>
  <si>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</si>
  <si>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</si>
  <si>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</si>
  <si>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</si>
  <si>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</si>
  <si>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</si>
  <si>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</si>
  <si>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</si>
  <si>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</si>
  <si>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</si>
  <si>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</si>
  <si>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</si>
  <si>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</si>
  <si>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</si>
  <si>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</si>
  <si>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</si>
  <si>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</si>
  <si>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</si>
  <si>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</si>
  <si>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</si>
  <si>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</si>
  <si>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</si>
  <si>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</si>
  <si>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</si>
  <si>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</si>
  <si>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</si>
  <si>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</si>
  <si>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</si>
  <si>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</si>
  <si>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</si>
  <si>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</si>
  <si>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</si>
  <si>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</si>
  <si>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</si>
  <si>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</si>
  <si>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</si>
  <si>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</si>
  <si>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</si>
  <si>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</si>
  <si>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</si>
  <si>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</si>
  <si>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</si>
  <si>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</si>
  <si>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</si>
  <si>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</si>
  <si>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</si>
  <si>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</si>
  <si>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</si>
  <si>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</si>
  <si>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</si>
  <si>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</si>
  <si>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</si>
  <si>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</si>
  <si>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</si>
  <si>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</si>
  <si>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</si>
  <si>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</si>
  <si>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</si>
  <si>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</si>
  <si>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</si>
  <si>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</si>
  <si>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</si>
  <si>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</si>
  <si>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</si>
  <si>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</si>
  <si>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</si>
  <si>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</si>
  <si>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</si>
  <si>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</si>
  <si>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</si>
  <si>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</si>
  <si>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</si>
  <si>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</si>
  <si>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</si>
  <si>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</si>
  <si>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</si>
  <si>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</si>
  <si>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</si>
  <si>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</si>
  <si>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</si>
  <si>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</si>
  <si>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</si>
  <si>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</si>
  <si>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</si>
  <si>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</si>
  <si>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</si>
  <si>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</si>
  <si>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</si>
  <si>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</si>
  <si>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</si>
  <si>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</si>
  <si>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</si>
  <si>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</si>
  <si>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</si>
  <si>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</si>
  <si>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</si>
  <si>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</si>
  <si>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</si>
  <si>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</si>
  <si>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</si>
  <si>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</si>
  <si>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</si>
  <si>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</si>
  <si>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</si>
  <si>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</si>
  <si>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</si>
  <si>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</si>
  <si>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</si>
  <si>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</si>
  <si>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</si>
  <si>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</si>
  <si>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</si>
  <si>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</si>
  <si>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</si>
  <si>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</si>
  <si>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</si>
  <si>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</si>
  <si>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</si>
  <si>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</si>
  <si>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</si>
  <si>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</si>
  <si>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</si>
  <si>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</si>
  <si>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</si>
  <si>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</si>
  <si>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</si>
  <si>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</si>
  <si>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</si>
  <si>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</si>
  <si>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</si>
  <si>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</si>
  <si>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</si>
  <si>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</si>
  <si>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</si>
  <si>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</si>
  <si>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</si>
  <si>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</si>
  <si>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</si>
  <si>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</si>
  <si>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</si>
  <si>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</si>
  <si>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</si>
  <si>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</si>
  <si>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</si>
  <si>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</si>
  <si>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</si>
  <si>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</si>
  <si>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</si>
  <si>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</si>
  <si>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</si>
  <si>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</si>
  <si>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</si>
  <si>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</si>
  <si>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</si>
  <si>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</si>
  <si>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</si>
  <si>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</si>
  <si>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</si>
  <si>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</si>
  <si>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</si>
  <si>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</si>
  <si>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</si>
  <si>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</si>
  <si>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</si>
  <si>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</si>
  <si>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</si>
  <si>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</si>
  <si>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</si>
  <si>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</si>
  <si>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</si>
  <si>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</si>
  <si>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</si>
  <si>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</si>
  <si>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</si>
  <si>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</si>
  <si>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</si>
  <si>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</si>
  <si>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</si>
  <si>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</si>
  <si>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</si>
  <si>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</si>
  <si>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</si>
  <si>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</si>
  <si>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</si>
  <si>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</si>
  <si>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</si>
  <si>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</si>
  <si>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</si>
  <si>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</si>
  <si>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</si>
  <si>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</si>
  <si>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</si>
  <si>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</si>
  <si>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</si>
  <si>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</si>
  <si>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</si>
  <si>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</si>
  <si>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</si>
  <si>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</si>
  <si>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</si>
  <si>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</si>
  <si>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</si>
  <si>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</si>
  <si>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</si>
  <si>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</si>
  <si>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</si>
  <si>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</si>
  <si>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</si>
  <si>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</si>
  <si>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</si>
  <si>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</si>
  <si>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</si>
  <si>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</si>
  <si>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</si>
  <si>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</si>
  <si>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</si>
  <si>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</si>
  <si>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</si>
  <si>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</si>
  <si>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</si>
  <si>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</si>
  <si>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</si>
  <si>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</si>
  <si>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</si>
  <si>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</si>
  <si>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</si>
  <si>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</si>
  <si>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</si>
  <si>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</si>
  <si>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</si>
  <si>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</si>
  <si>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</si>
  <si>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</si>
  <si>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</si>
  <si>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</si>
  <si>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</si>
  <si>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</si>
  <si>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</si>
  <si>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</si>
  <si>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</si>
  <si>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</si>
  <si>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</si>
  <si>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</si>
  <si>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</si>
  <si>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</si>
  <si>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</si>
  <si>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</si>
  <si>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</si>
  <si>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</si>
  <si>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</si>
  <si>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</si>
  <si>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</si>
  <si>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</si>
  <si>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</si>
  <si>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</si>
  <si>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</si>
  <si>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</si>
  <si>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</si>
  <si>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</si>
  <si>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</si>
  <si>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</si>
  <si>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</si>
  <si>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</si>
  <si>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</si>
  <si>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</si>
  <si>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</si>
  <si>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</si>
  <si>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</si>
  <si>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</si>
  <si>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</si>
  <si>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</si>
  <si>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</si>
  <si>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</si>
  <si>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</si>
  <si>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</si>
  <si>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</si>
  <si>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</si>
  <si>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</si>
  <si>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</si>
  <si>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</si>
  <si>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</si>
  <si>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</si>
  <si>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</si>
  <si>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</si>
  <si>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</si>
  <si>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</si>
  <si>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</si>
  <si>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</si>
  <si>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</si>
  <si>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</si>
  <si>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</si>
  <si>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</si>
  <si>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</si>
  <si>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</si>
  <si>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</si>
  <si>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</si>
  <si>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</si>
  <si>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</si>
  <si>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</si>
  <si>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</si>
  <si>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</si>
  <si>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</si>
  <si>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</si>
  <si>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</si>
  <si>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</si>
  <si>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</si>
  <si>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</si>
  <si>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</si>
  <si>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</si>
  <si>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</si>
  <si>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</si>
  <si>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</si>
  <si>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</si>
  <si>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</si>
  <si>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</si>
  <si>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</si>
  <si>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</si>
  <si>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</si>
  <si>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</si>
  <si>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</si>
  <si>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</si>
  <si>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</si>
  <si>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</si>
  <si>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</si>
  <si>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</si>
  <si>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</si>
  <si>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</si>
  <si>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</si>
  <si>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</si>
  <si>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</si>
  <si>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</si>
  <si>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</si>
  <si>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</si>
  <si>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</si>
  <si>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</si>
  <si>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</si>
  <si>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</si>
  <si>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</si>
  <si>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</si>
  <si>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</si>
  <si>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</si>
  <si>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</si>
  <si>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</si>
  <si>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</si>
  <si>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</si>
  <si>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</si>
  <si>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</si>
  <si>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</si>
  <si>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</si>
  <si>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</si>
  <si>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</si>
  <si>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</si>
  <si>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</si>
  <si>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</si>
  <si>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</si>
  <si>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</si>
  <si>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</si>
  <si>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</si>
  <si>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</si>
  <si>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</si>
  <si>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</si>
  <si>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</si>
  <si>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</si>
  <si>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</si>
  <si>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</si>
  <si>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</si>
  <si>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</si>
  <si>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</si>
  <si>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</si>
  <si>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</si>
  <si>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</si>
  <si>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</si>
  <si>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</si>
  <si>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</si>
  <si>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</si>
  <si>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</si>
  <si>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</si>
  <si>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</si>
  <si>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</si>
  <si>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</si>
  <si>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</si>
  <si>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</si>
  <si>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</si>
  <si>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</si>
  <si>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</si>
  <si>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</si>
  <si>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</si>
  <si>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</si>
  <si>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</si>
  <si>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</si>
  <si>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</si>
  <si>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</si>
  <si>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</si>
  <si>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</si>
  <si>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</si>
  <si>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</si>
  <si>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</si>
  <si>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</si>
  <si>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</si>
  <si>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</si>
  <si>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</si>
  <si>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</si>
  <si>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</si>
  <si>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</si>
  <si>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</si>
  <si>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</si>
  <si>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</si>
  <si>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</si>
  <si>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</si>
  <si>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</si>
  <si>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</si>
  <si>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</si>
  <si>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</si>
  <si>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</si>
  <si>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</si>
  <si>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</si>
  <si>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</si>
  <si>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</si>
  <si>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</si>
  <si>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</si>
  <si>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</si>
  <si>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</si>
  <si>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</si>
  <si>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</si>
  <si>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</si>
  <si>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</si>
  <si>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</si>
  <si>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</si>
  <si>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</si>
  <si>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</si>
  <si>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</si>
  <si>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</si>
  <si>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</si>
  <si>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</si>
  <si>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</si>
  <si>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</si>
  <si>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</si>
  <si>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</si>
  <si>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</si>
  <si>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</si>
  <si>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</si>
  <si>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</si>
  <si>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</si>
  <si>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</si>
  <si>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</si>
  <si>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</si>
  <si>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</si>
  <si>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</si>
  <si>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</si>
  <si>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</si>
  <si>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</si>
  <si>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</si>
  <si>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</si>
  <si>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</si>
  <si>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</si>
  <si>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</si>
  <si>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</si>
  <si>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</si>
  <si>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</si>
  <si>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</si>
  <si>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</si>
  <si>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</si>
  <si>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</si>
  <si>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</si>
  <si>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</si>
  <si>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</si>
  <si>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</si>
  <si>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</si>
  <si>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</si>
  <si>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</si>
  <si>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</si>
  <si>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</si>
  <si>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</si>
  <si>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</si>
  <si>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</si>
  <si>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</si>
  <si>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</si>
  <si>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</si>
  <si>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</si>
  <si>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</si>
  <si>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</si>
  <si>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</si>
  <si>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</si>
  <si>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</si>
  <si>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</si>
  <si>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</si>
  <si>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</si>
  <si>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</si>
  <si>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</si>
  <si>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</si>
  <si>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</si>
  <si>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</si>
  <si>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</si>
  <si>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</si>
  <si>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</si>
  <si>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</si>
  <si>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</si>
  <si>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</si>
  <si>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</si>
  <si>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</si>
  <si>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</si>
  <si>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</si>
  <si>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</si>
  <si>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</si>
  <si>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</si>
  <si>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</si>
  <si>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</si>
  <si>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</si>
  <si>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</si>
  <si>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</si>
  <si>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</si>
  <si>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</si>
  <si>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</si>
  <si>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</si>
  <si>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</si>
  <si>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</si>
  <si>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</si>
  <si>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</si>
  <si>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</si>
  <si>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</si>
  <si>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</si>
  <si>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</si>
  <si>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</si>
  <si>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</si>
  <si>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</si>
  <si>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</si>
  <si>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</si>
  <si>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</si>
  <si>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</si>
  <si>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</si>
  <si>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</si>
  <si>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</si>
  <si>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</si>
  <si>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</si>
  <si>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</si>
  <si>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</si>
  <si>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</si>
  <si>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</si>
  <si>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</si>
  <si>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</si>
  <si>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</si>
  <si>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</si>
  <si>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</si>
  <si>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</si>
  <si>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</si>
  <si>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</si>
  <si>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</si>
  <si>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</si>
  <si>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</si>
  <si>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</si>
  <si>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</si>
  <si>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</si>
  <si>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</si>
  <si>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</si>
  <si>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</si>
  <si>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</si>
  <si>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</si>
  <si>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</si>
  <si>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</si>
  <si>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</si>
  <si>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</si>
  <si>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</si>
  <si>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</si>
  <si>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</si>
  <si>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</si>
  <si>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</si>
  <si>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</si>
  <si>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</si>
  <si>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</si>
  <si>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</si>
  <si>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</si>
  <si>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</si>
  <si>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</si>
  <si>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</si>
  <si>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</si>
  <si>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</si>
  <si>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</si>
  <si>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</si>
  <si>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</si>
  <si>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</si>
  <si>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</si>
  <si>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</si>
  <si>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</si>
  <si>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</si>
  <si>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</si>
  <si>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</si>
  <si>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</si>
  <si>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</si>
  <si>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</si>
  <si>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</si>
  <si>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</si>
  <si>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</si>
  <si>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</si>
  <si>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</si>
  <si>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</si>
  <si>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</si>
  <si>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</si>
  <si>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</si>
  <si>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</si>
  <si>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</si>
  <si>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</si>
  <si>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</si>
  <si>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</si>
  <si>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</si>
  <si>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</si>
  <si>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</si>
  <si>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</si>
  <si>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</si>
  <si>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</si>
  <si>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</si>
  <si>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</si>
  <si>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</si>
  <si>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</si>
  <si>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</si>
  <si>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</si>
  <si>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</si>
  <si>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</si>
  <si>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</si>
  <si>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</si>
  <si>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</si>
  <si>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</si>
  <si>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</si>
  <si>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</si>
  <si>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</si>
  <si>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</si>
  <si>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</si>
  <si>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</si>
  <si>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</si>
  <si>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</si>
  <si>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</si>
  <si>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</si>
  <si>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</si>
  <si>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</si>
  <si>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</si>
  <si>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</si>
  <si>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</si>
  <si>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</si>
  <si>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</si>
  <si>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</si>
  <si>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</si>
  <si>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</si>
  <si>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</si>
  <si>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</si>
  <si>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</si>
  <si>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</si>
  <si>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</si>
  <si>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</si>
  <si>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</si>
  <si>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</si>
  <si>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</si>
  <si>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</si>
  <si>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</si>
  <si>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</si>
  <si>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</si>
  <si>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</si>
  <si>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</si>
  <si>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</si>
  <si>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</si>
  <si>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</si>
  <si>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</si>
  <si>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</si>
  <si>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</si>
  <si>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</si>
  <si>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</si>
  <si>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</si>
  <si>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</si>
  <si>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</si>
  <si>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</si>
  <si>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</si>
  <si>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</si>
  <si>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</si>
  <si>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</si>
  <si>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</si>
  <si>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</si>
  <si>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</si>
  <si>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</si>
  <si>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</si>
  <si>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</si>
  <si>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</si>
  <si>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</si>
  <si>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</si>
  <si>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</si>
  <si>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</si>
  <si>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</si>
  <si>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</si>
  <si>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</si>
  <si>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</si>
  <si>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</si>
  <si>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</si>
  <si>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</si>
  <si>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</si>
  <si>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</si>
  <si>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</si>
  <si>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</si>
  <si>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</si>
  <si>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</si>
  <si>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</si>
  <si>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</si>
  <si>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</si>
  <si>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</si>
  <si>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</si>
  <si>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</si>
  <si>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</si>
  <si>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</si>
  <si>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</si>
  <si>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</si>
  <si>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</si>
  <si>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</si>
  <si>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</si>
  <si>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</si>
  <si>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</si>
  <si>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</si>
  <si>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</si>
  <si>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</si>
  <si>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</si>
  <si>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</si>
  <si>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</si>
  <si>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</si>
  <si>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</si>
  <si>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</si>
  <si>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</si>
  <si>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</si>
  <si>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</si>
  <si>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</si>
  <si>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</si>
  <si>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</si>
  <si>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</si>
  <si>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</si>
  <si>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</si>
  <si>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</si>
  <si>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</si>
  <si>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</si>
  <si>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</si>
  <si>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</si>
  <si>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</si>
  <si>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</si>
  <si>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</si>
  <si>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</si>
  <si>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</si>
  <si>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</si>
  <si>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</si>
  <si>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</si>
  <si>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</si>
  <si>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</si>
  <si>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</si>
  <si>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</si>
  <si>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</si>
  <si>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</si>
  <si>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</si>
  <si>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</si>
  <si>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</si>
  <si>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</si>
  <si>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</si>
  <si>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</si>
  <si>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</si>
  <si>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</si>
  <si>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</si>
  <si>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</si>
  <si>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</si>
  <si>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</si>
  <si>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</si>
  <si>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</si>
  <si>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</si>
  <si>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</si>
  <si>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</si>
  <si>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</si>
  <si>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</si>
  <si>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</si>
  <si>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</si>
  <si>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</si>
  <si>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</si>
  <si>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</si>
  <si>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</si>
  <si>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</si>
  <si>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</si>
  <si>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</si>
  <si>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</si>
  <si>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</si>
  <si>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</si>
  <si>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</si>
  <si>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</si>
  <si>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</si>
  <si>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</si>
  <si>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</si>
  <si>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</si>
  <si>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</si>
  <si>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</si>
  <si>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</si>
  <si>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</si>
  <si>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</si>
  <si>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</si>
  <si>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</si>
  <si>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</si>
  <si>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</si>
  <si>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</si>
  <si>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</si>
  <si>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</si>
  <si>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</si>
  <si>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</si>
  <si>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</si>
  <si>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</si>
  <si>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</si>
  <si>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</si>
  <si>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</si>
  <si>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</si>
  <si>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</si>
  <si>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</si>
  <si>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</si>
  <si>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</si>
  <si>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</si>
  <si>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</si>
  <si>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</si>
  <si>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</si>
  <si>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</si>
  <si>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</si>
  <si>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</si>
  <si>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</si>
  <si>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</si>
  <si>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</si>
  <si>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</si>
  <si>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</si>
  <si>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</si>
  <si>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</si>
  <si>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</si>
  <si>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</si>
  <si>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</si>
  <si>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</si>
  <si>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</si>
  <si>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</si>
  <si>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</si>
  <si>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</si>
  <si>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</si>
  <si>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</si>
  <si>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</si>
  <si>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</si>
  <si>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</si>
  <si>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</si>
  <si>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</si>
  <si>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</si>
  <si>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</si>
  <si>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</si>
  <si>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</si>
  <si>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</si>
  <si>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</si>
  <si>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</si>
  <si>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</si>
  <si>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</si>
  <si>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</si>
  <si>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</si>
  <si>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</si>
  <si>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</si>
  <si>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</si>
  <si>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</si>
  <si>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</si>
  <si>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</si>
  <si>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</si>
  <si>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</si>
  <si>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</si>
  <si>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</si>
  <si>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</si>
  <si>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</si>
  <si>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</si>
  <si>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</si>
  <si>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</si>
  <si>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</si>
  <si>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</si>
  <si>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</si>
  <si>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</si>
  <si>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</si>
  <si>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</si>
  <si>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</si>
  <si>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</si>
  <si>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</si>
  <si>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</si>
  <si>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</si>
  <si>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</si>
  <si>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</si>
  <si>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</si>
  <si>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</si>
  <si>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</si>
  <si>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</si>
  <si>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</si>
  <si>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</si>
  <si>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</si>
  <si>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</si>
  <si>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</si>
  <si>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</si>
  <si>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</si>
  <si>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</si>
  <si>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</si>
  <si>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</si>
  <si>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</si>
  <si>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</si>
  <si>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</si>
  <si>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</si>
  <si>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</si>
  <si>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</si>
  <si>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</si>
  <si>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</si>
  <si>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</si>
  <si>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</si>
  <si>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</si>
  <si>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</si>
  <si>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</si>
  <si>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</si>
  <si>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</si>
  <si>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</si>
  <si>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</si>
  <si>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</si>
  <si>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</si>
  <si>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</si>
  <si>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</si>
  <si>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</si>
  <si>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</si>
  <si>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</si>
  <si>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</si>
  <si>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</si>
  <si>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</si>
  <si>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</si>
  <si>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</si>
  <si>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</si>
  <si>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</si>
  <si>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</si>
  <si>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</si>
  <si>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</si>
  <si>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</si>
  <si>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</si>
  <si>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</si>
  <si>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</si>
  <si>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</si>
  <si>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</si>
  <si>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</si>
  <si>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</si>
  <si>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</si>
  <si>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</si>
  <si>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</si>
  <si>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</si>
  <si>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</si>
  <si>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</si>
  <si>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</si>
  <si>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</si>
  <si>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</si>
  <si>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</si>
  <si>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</si>
  <si>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</si>
  <si>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</si>
  <si>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</si>
  <si>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</si>
  <si>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</si>
  <si>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</si>
  <si>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</si>
  <si>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</si>
  <si>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</si>
  <si>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</si>
  <si>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</si>
  <si>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</si>
  <si>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</si>
  <si>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</si>
  <si>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</si>
  <si>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</si>
  <si>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</si>
  <si>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</si>
  <si>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</si>
  <si>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</si>
  <si>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</si>
  <si>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</si>
  <si>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</si>
  <si>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</si>
  <si>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</si>
  <si>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</si>
  <si>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</si>
  <si>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</si>
  <si>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</si>
  <si>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</si>
  <si>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</si>
  <si>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</si>
  <si>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</si>
  <si>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</si>
  <si>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</si>
  <si>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</si>
  <si>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</si>
  <si>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</si>
  <si>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</si>
  <si>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</si>
  <si>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</si>
  <si>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</si>
  <si>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</si>
  <si>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</si>
  <si>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</si>
  <si>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</si>
  <si>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</si>
  <si>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</si>
  <si>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</si>
  <si>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</si>
  <si>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</si>
  <si>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</si>
  <si>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</si>
  <si>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</si>
  <si>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</si>
  <si>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</si>
  <si>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</si>
  <si>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</si>
  <si>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</si>
  <si>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</si>
  <si>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</si>
  <si>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</si>
  <si>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</si>
  <si>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</si>
  <si>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</si>
  <si>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</si>
  <si>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</si>
  <si>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</si>
  <si>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</si>
  <si>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</si>
  <si>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</si>
  <si>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</si>
  <si>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</si>
  <si>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</si>
  <si>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</si>
  <si>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</si>
  <si>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</si>
  <si>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</si>
  <si>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</si>
  <si>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</si>
  <si>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</si>
  <si>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</si>
  <si>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</si>
  <si>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</si>
  <si>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</si>
  <si>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</si>
  <si>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</si>
  <si>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</si>
  <si>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</si>
  <si>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</si>
  <si>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</si>
  <si>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</si>
  <si>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</si>
  <si>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</si>
  <si>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</si>
  <si>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</si>
  <si>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</si>
  <si>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</si>
  <si>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</si>
  <si>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</si>
  <si>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</si>
  <si>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</si>
  <si>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</si>
  <si>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</si>
  <si>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</si>
  <si>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</si>
  <si>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</si>
  <si>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</si>
  <si>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</si>
  <si>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</si>
  <si>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</si>
  <si>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</si>
  <si>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</si>
  <si>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</si>
  <si>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</si>
  <si>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</si>
  <si>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</si>
  <si>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</si>
  <si>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</si>
  <si>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</si>
  <si>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</si>
  <si>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</si>
  <si>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</si>
  <si>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</si>
  <si>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</si>
  <si>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</si>
  <si>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</si>
  <si>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</si>
  <si>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</si>
  <si>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</si>
  <si>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</si>
  <si>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</si>
  <si>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</si>
  <si>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</si>
  <si>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</si>
  <si>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</si>
  <si>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</si>
  <si>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</si>
  <si>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</si>
  <si>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</si>
  <si>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</si>
  <si>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</si>
  <si>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</si>
  <si>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</si>
  <si>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</si>
  <si>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</si>
  <si>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</si>
  <si>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</si>
  <si>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</si>
  <si>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</si>
  <si>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</si>
  <si>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</si>
  <si>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</si>
  <si>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</si>
  <si>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</si>
  <si>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</si>
  <si>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</si>
  <si>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</si>
  <si>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</si>
  <si>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</si>
  <si>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</si>
  <si>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</si>
  <si>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</si>
  <si>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</si>
  <si>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</si>
  <si>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</si>
  <si>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</si>
  <si>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</si>
  <si>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</si>
  <si>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</si>
  <si>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</si>
  <si>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</si>
  <si>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</si>
  <si>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</si>
  <si>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</si>
  <si>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</si>
  <si>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</si>
  <si>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</si>
  <si>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</si>
  <si>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</si>
  <si>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</si>
  <si>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</si>
  <si>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</si>
  <si>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</si>
  <si>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</si>
  <si>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</si>
  <si>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</si>
  <si>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</si>
  <si>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</si>
  <si>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</si>
  <si>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</si>
  <si>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</si>
  <si>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</si>
  <si>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</si>
  <si>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</si>
  <si>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</si>
  <si>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</si>
  <si>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</si>
  <si>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</si>
  <si>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</si>
  <si>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</si>
  <si>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</si>
  <si>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</si>
  <si>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</si>
  <si>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</si>
  <si>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</si>
  <si>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</si>
  <si>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</si>
  <si>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</si>
  <si>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</si>
  <si>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</si>
  <si>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</si>
  <si>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</si>
  <si>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</si>
  <si>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</si>
  <si>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</si>
  <si>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</si>
  <si>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</si>
  <si>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</si>
  <si>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</si>
  <si>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</si>
  <si>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</si>
  <si>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</si>
  <si>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</si>
  <si>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</si>
  <si>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</si>
  <si>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</si>
  <si>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</si>
  <si>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</si>
  <si>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</si>
  <si>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</si>
  <si>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</si>
  <si>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</si>
  <si>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</si>
  <si>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</si>
  <si>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</si>
  <si>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</si>
  <si>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</si>
  <si>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</si>
  <si>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</si>
  <si>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</si>
  <si>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</si>
  <si>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</si>
  <si>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</si>
  <si>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</si>
  <si>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</si>
  <si>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</si>
  <si>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</si>
  <si>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</si>
  <si>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</si>
  <si>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</si>
  <si>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</si>
  <si>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</si>
  <si>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</si>
  <si>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</si>
  <si>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</si>
  <si>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</si>
  <si>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</si>
  <si>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</si>
  <si>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</si>
  <si>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</si>
  <si>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</si>
  <si>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</si>
  <si>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</si>
  <si>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</si>
  <si>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</si>
  <si>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</si>
  <si>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</si>
  <si>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</si>
  <si>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</si>
  <si>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</si>
  <si>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</si>
  <si>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</si>
  <si>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</si>
  <si>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</si>
  <si>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</si>
  <si>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</si>
  <si>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</si>
  <si>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</si>
  <si>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</si>
  <si>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</si>
  <si>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</si>
  <si>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</si>
  <si>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</si>
  <si>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</si>
  <si>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</si>
  <si>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</si>
  <si>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</si>
  <si>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</si>
  <si>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</si>
  <si>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</si>
  <si>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</si>
  <si>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</si>
  <si>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</si>
  <si>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</si>
  <si>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</si>
  <si>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</si>
  <si>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</si>
  <si>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</si>
  <si>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</si>
  <si>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</si>
  <si>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</si>
  <si>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</si>
  <si>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</si>
  <si>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</si>
  <si>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</si>
  <si>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</si>
  <si>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</si>
  <si>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</si>
  <si>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</si>
  <si>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</si>
  <si>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</si>
  <si>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</si>
  <si>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</si>
  <si>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</si>
  <si>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</si>
  <si>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</si>
  <si>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</si>
  <si>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</si>
  <si>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</si>
  <si>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</si>
  <si>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</si>
  <si>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</si>
  <si>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</si>
  <si>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</si>
  <si>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</si>
  <si>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</si>
  <si>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</si>
  <si>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</si>
  <si>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</si>
  <si>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</si>
  <si>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</si>
  <si>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</si>
  <si>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</si>
  <si>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</si>
  <si>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</si>
  <si>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</si>
  <si>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</si>
  <si>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</si>
  <si>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</si>
  <si>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</si>
  <si>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</si>
  <si>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</si>
  <si>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</si>
  <si>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</si>
  <si>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</si>
  <si>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</si>
  <si>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</si>
  <si>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</si>
  <si>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</si>
  <si>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</si>
  <si>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</si>
  <si>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</si>
  <si>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</si>
  <si>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</si>
  <si>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</si>
  <si>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</si>
  <si>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</si>
  <si>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</si>
  <si>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</si>
  <si>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</si>
  <si>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</si>
  <si>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</si>
  <si>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</si>
  <si>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</si>
  <si>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</si>
  <si>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</si>
  <si>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</si>
  <si>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</si>
  <si>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</si>
  <si>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</si>
  <si>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</si>
  <si>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</si>
  <si>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</si>
  <si>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</si>
  <si>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</si>
  <si>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</si>
  <si>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</si>
  <si>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</si>
  <si>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</si>
  <si>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</si>
  <si>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</si>
  <si>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</si>
  <si>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</si>
  <si>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</si>
  <si>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</si>
  <si>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</si>
  <si>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</si>
  <si>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</si>
  <si>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</si>
  <si>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</si>
  <si>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</si>
  <si>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</si>
  <si>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</si>
  <si>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</si>
  <si>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</si>
  <si>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</si>
  <si>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</si>
  <si>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</si>
  <si>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</si>
  <si>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</si>
  <si>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</si>
  <si>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</si>
  <si>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</si>
  <si>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</si>
  <si>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</si>
  <si>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</si>
  <si>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</si>
  <si>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</si>
  <si>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</si>
  <si>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</si>
  <si>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</si>
  <si>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</si>
  <si>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</si>
  <si>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</si>
  <si>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</si>
  <si>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</si>
  <si>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</si>
  <si>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</si>
  <si>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</si>
  <si>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</si>
  <si>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</si>
  <si>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</si>
  <si>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</si>
  <si>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</si>
  <si>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</si>
  <si>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</si>
  <si>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</si>
  <si>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</si>
  <si>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</si>
  <si>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</si>
  <si>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</si>
  <si>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</si>
  <si>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</si>
  <si>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</si>
  <si>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</si>
  <si>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</si>
  <si>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</si>
  <si>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</si>
  <si>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</si>
  <si>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</si>
  <si>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</si>
  <si>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</si>
  <si>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</si>
  <si>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</si>
  <si>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</si>
  <si>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</si>
  <si>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</si>
  <si>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</si>
  <si>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</si>
  <si>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</si>
  <si>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</si>
  <si>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</si>
  <si>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</si>
  <si>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</si>
  <si>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</si>
  <si>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</si>
  <si>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</si>
  <si>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</si>
  <si>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</si>
  <si>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</si>
  <si>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</si>
  <si>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</si>
  <si>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</si>
  <si>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</si>
  <si>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</si>
  <si>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</si>
  <si>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</si>
  <si>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</si>
  <si>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</si>
  <si>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</si>
  <si>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</si>
  <si>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</si>
  <si>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</si>
  <si>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</si>
  <si>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</si>
  <si>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</si>
  <si>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</si>
  <si>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</si>
  <si>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</si>
  <si>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</si>
  <si>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</si>
  <si>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</si>
  <si>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</si>
  <si>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</si>
  <si>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</si>
  <si>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</si>
  <si>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</si>
  <si>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</si>
  <si>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</si>
  <si>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</si>
  <si>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</si>
  <si>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</si>
  <si>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</si>
  <si>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</si>
  <si>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</si>
  <si>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</si>
  <si>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</si>
  <si>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</si>
  <si>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</si>
  <si>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</si>
  <si>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</si>
  <si>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</si>
  <si>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</si>
  <si>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</si>
  <si>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</si>
  <si>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</si>
  <si>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</si>
  <si>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</si>
  <si>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</si>
  <si>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</si>
  <si>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</si>
  <si>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</si>
  <si>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</si>
  <si>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</si>
  <si>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</si>
  <si>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</si>
  <si>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</si>
  <si>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</si>
  <si>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</si>
  <si>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</si>
  <si>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</si>
  <si>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</si>
  <si>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</si>
  <si>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</si>
  <si>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</si>
  <si>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</si>
  <si>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</si>
  <si>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</si>
  <si>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</si>
  <si>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</si>
  <si>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</si>
  <si>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</si>
  <si>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</si>
  <si>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</si>
  <si>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</si>
  <si>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</si>
  <si>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</si>
  <si>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</si>
  <si>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</si>
  <si>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</si>
  <si>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</si>
  <si>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</si>
  <si>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</si>
  <si>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</si>
  <si>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</si>
  <si>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</si>
  <si>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</si>
  <si>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</si>
  <si>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</si>
  <si>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</si>
  <si>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</si>
  <si>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</si>
  <si>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</si>
  <si>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</si>
  <si>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</si>
  <si>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</si>
  <si>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</si>
  <si>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</si>
  <si>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</si>
  <si>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</si>
  <si>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</si>
  <si>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</si>
  <si>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</si>
  <si>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</si>
  <si>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</si>
  <si>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</si>
  <si>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</si>
  <si>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</si>
  <si>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</si>
  <si>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</si>
  <si>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</si>
  <si>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</si>
  <si>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</si>
  <si>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</si>
  <si>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</si>
  <si>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</si>
  <si>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</si>
  <si>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</si>
  <si>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</si>
  <si>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</si>
  <si>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</si>
  <si>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</si>
  <si>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</si>
  <si>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</si>
  <si>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</si>
  <si>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</si>
  <si>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</si>
  <si>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</si>
  <si>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</si>
  <si>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</si>
  <si>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</si>
  <si>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</si>
  <si>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</si>
  <si>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</si>
  <si>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</si>
  <si>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</si>
  <si>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</si>
  <si>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</si>
  <si>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</si>
  <si>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</si>
  <si>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</si>
  <si>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</si>
  <si>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</si>
  <si>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</si>
  <si>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</si>
  <si>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</si>
  <si>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</si>
  <si>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</si>
  <si>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</si>
  <si>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</si>
  <si>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</si>
  <si>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</si>
  <si>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</si>
  <si>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</si>
  <si>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</si>
  <si>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</si>
  <si>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</si>
  <si>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</si>
  <si>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</si>
  <si>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</si>
  <si>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</si>
  <si>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</si>
  <si>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</si>
  <si>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</si>
  <si>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</si>
  <si>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</si>
  <si>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</si>
  <si>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</si>
  <si>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</si>
  <si>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</si>
  <si>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</si>
  <si>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</si>
  <si>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</si>
  <si>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</si>
  <si>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</si>
  <si>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</si>
  <si>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</si>
  <si>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</si>
  <si>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</si>
  <si>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</si>
  <si>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</si>
  <si>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</si>
  <si>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</si>
  <si>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</si>
  <si>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</si>
  <si>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</si>
  <si>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</si>
  <si>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</si>
  <si>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</si>
  <si>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</si>
  <si>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</si>
  <si>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</si>
  <si>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</si>
  <si>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</si>
  <si>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</si>
  <si>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</si>
  <si>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</si>
  <si>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</si>
  <si>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</si>
  <si>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</si>
  <si>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</si>
  <si>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</si>
  <si>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</si>
  <si>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</si>
  <si>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</si>
  <si>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</si>
  <si>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</si>
  <si>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</si>
  <si>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</si>
  <si>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</si>
  <si>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</si>
  <si>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</si>
  <si>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</si>
  <si>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</si>
  <si>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</si>
  <si>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</si>
  <si>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</si>
  <si>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</si>
  <si>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</si>
  <si>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</si>
  <si>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</si>
  <si>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</si>
  <si>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</si>
  <si>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</si>
  <si>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</si>
  <si>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</si>
  <si>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</si>
  <si>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</si>
  <si>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</si>
  <si>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</si>
  <si>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</si>
  <si>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</si>
  <si>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</si>
  <si>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</si>
  <si>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</si>
  <si>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</si>
  <si>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</si>
  <si>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</si>
  <si>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</si>
  <si>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</si>
  <si>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</si>
  <si>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</si>
  <si>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</si>
  <si>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</si>
  <si>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</si>
  <si>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</si>
  <si>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</si>
  <si>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</si>
  <si>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</si>
  <si>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</si>
  <si>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</si>
  <si>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</si>
  <si>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</si>
  <si>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</si>
  <si>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</si>
  <si>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</si>
  <si>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</si>
  <si>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</si>
  <si>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</si>
  <si>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</si>
  <si>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</si>
  <si>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</si>
  <si>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</si>
  <si>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</si>
  <si>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</si>
  <si>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</si>
  <si>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</si>
  <si>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</si>
  <si>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</si>
  <si>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</si>
  <si>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</si>
  <si>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</si>
  <si>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</si>
  <si>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</si>
  <si>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</si>
  <si>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</si>
  <si>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</si>
  <si>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</si>
  <si>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</si>
  <si>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</si>
  <si>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</si>
  <si>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</si>
  <si>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</si>
  <si>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</si>
  <si>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</si>
  <si>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</si>
  <si>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</si>
  <si>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</si>
  <si>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</si>
  <si>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</si>
  <si>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</si>
  <si>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</si>
  <si>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</si>
  <si>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</si>
  <si>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</si>
  <si>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</si>
  <si>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</si>
  <si>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</si>
  <si>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</si>
  <si>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</si>
  <si>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</si>
  <si>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</si>
  <si>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</si>
  <si>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</si>
  <si>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</si>
  <si>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</si>
  <si>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</si>
  <si>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</si>
  <si>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</si>
  <si>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</si>
  <si>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</si>
  <si>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</si>
  <si>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</si>
  <si>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</si>
  <si>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</si>
  <si>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</si>
  <si>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</si>
  <si>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</si>
  <si>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</si>
  <si>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</si>
  <si>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</si>
  <si>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</si>
  <si>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</si>
  <si>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</si>
  <si>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</si>
  <si>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</si>
  <si>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</si>
  <si>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</si>
  <si>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</si>
  <si>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</si>
  <si>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</si>
  <si>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</si>
  <si>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</si>
  <si>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</si>
  <si>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</si>
  <si>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</si>
  <si>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</si>
  <si>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</si>
  <si>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</si>
  <si>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</si>
  <si>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</si>
  <si>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</si>
  <si>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</si>
  <si>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</si>
  <si>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</si>
  <si>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</si>
  <si>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</si>
  <si>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</si>
  <si>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</si>
  <si>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</si>
  <si>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</si>
  <si>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</si>
  <si>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</si>
  <si>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</si>
  <si>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</si>
  <si>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</si>
  <si>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</si>
  <si>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</si>
  <si>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</si>
  <si>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</si>
  <si>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</si>
  <si>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</si>
  <si>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</si>
  <si>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</si>
  <si>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</si>
  <si>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</si>
  <si>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</si>
  <si>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</si>
  <si>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</si>
  <si>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</si>
  <si>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</si>
  <si>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</si>
  <si>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</si>
  <si>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</si>
  <si>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</si>
  <si>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</si>
  <si>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</si>
  <si>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</si>
  <si>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</si>
  <si>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</si>
  <si>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</si>
  <si>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</si>
  <si>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</si>
  <si>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</si>
  <si>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</si>
  <si>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</si>
  <si>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</si>
  <si>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</si>
  <si>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</si>
  <si>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</si>
  <si>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</si>
  <si>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</si>
  <si>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</si>
  <si>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</si>
  <si>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</si>
  <si>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</si>
  <si>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</si>
  <si>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</si>
  <si>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</si>
  <si>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</si>
  <si>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</si>
  <si>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</si>
  <si>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</si>
  <si>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</si>
  <si>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</si>
  <si>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</si>
  <si>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</si>
  <si>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</si>
  <si>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</si>
  <si>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</si>
  <si>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</si>
  <si>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</si>
  <si>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</si>
  <si>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</si>
  <si>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</si>
  <si>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</si>
  <si>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</si>
  <si>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</si>
  <si>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</si>
  <si>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</si>
  <si>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</si>
  <si>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</si>
  <si>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</si>
  <si>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</si>
  <si>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</si>
  <si>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</si>
  <si>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</si>
  <si>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</si>
  <si>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</si>
  <si>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</si>
  <si>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</si>
  <si>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</si>
  <si>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</si>
  <si>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</si>
  <si>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</si>
  <si>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</si>
  <si>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</si>
  <si>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</si>
  <si>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</si>
  <si>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</si>
  <si>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</si>
  <si>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</si>
  <si>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</si>
  <si>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</si>
  <si>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</si>
  <si>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</si>
  <si>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</si>
  <si>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</si>
  <si>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</si>
  <si>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</si>
  <si>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</si>
  <si>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</si>
  <si>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</si>
  <si>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</si>
  <si>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</si>
  <si>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</si>
  <si>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</si>
  <si>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</si>
  <si>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</si>
  <si>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</si>
  <si>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</si>
  <si>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</si>
  <si>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</si>
  <si>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</si>
  <si>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</si>
  <si>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</si>
  <si>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</si>
  <si>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</si>
  <si>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</si>
  <si>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</si>
  <si>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</si>
  <si>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</si>
  <si>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</si>
  <si>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</si>
  <si>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</si>
  <si>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</si>
  <si>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</si>
  <si>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</si>
  <si>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</si>
  <si>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</si>
  <si>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</si>
  <si>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</si>
  <si>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</si>
  <si>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</si>
  <si>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</si>
  <si>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</si>
  <si>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</si>
  <si>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</si>
  <si>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</si>
  <si>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</si>
  <si>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</si>
  <si>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</si>
  <si>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</si>
  <si>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</si>
  <si>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</si>
  <si>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</si>
  <si>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</si>
  <si>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</si>
  <si>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</si>
  <si>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</si>
  <si>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</si>
  <si>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</si>
  <si>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</si>
  <si>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</si>
  <si>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</si>
  <si>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</si>
  <si>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</si>
  <si>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</si>
  <si>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</si>
  <si>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</si>
  <si>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</si>
  <si>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</si>
  <si>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</si>
  <si>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</si>
  <si>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</si>
  <si>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</si>
  <si>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</si>
  <si>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</si>
  <si>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</si>
  <si>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</si>
  <si>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</si>
  <si>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</si>
  <si>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</si>
  <si>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</si>
  <si>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</si>
  <si>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</si>
  <si>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</si>
  <si>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</si>
  <si>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</si>
  <si>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</si>
  <si>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</si>
  <si>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</si>
  <si>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</si>
  <si>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</si>
  <si>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</si>
  <si>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</si>
  <si>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</si>
  <si>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</si>
  <si>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</si>
  <si>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</si>
  <si>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</si>
  <si>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</si>
  <si>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</si>
  <si>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</si>
  <si>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</si>
  <si>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</si>
  <si>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</si>
  <si>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</si>
  <si>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</si>
  <si>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</si>
  <si>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</si>
  <si>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</si>
  <si>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</si>
  <si>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</si>
  <si>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</si>
  <si>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</si>
  <si>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</si>
  <si>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</si>
  <si>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</si>
  <si>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</si>
  <si>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</si>
  <si>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</si>
  <si>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</si>
  <si>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</si>
  <si>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</si>
  <si>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</si>
  <si>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</si>
  <si>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</si>
  <si>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</si>
  <si>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</si>
  <si>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</si>
  <si>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</si>
  <si>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</si>
  <si>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</si>
  <si>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</si>
  <si>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</si>
  <si>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</si>
  <si>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</si>
  <si>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</si>
  <si>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</si>
  <si>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</si>
  <si>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</si>
  <si>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</si>
  <si>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</si>
  <si>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</si>
  <si>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</si>
  <si>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</si>
  <si>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</si>
  <si>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</si>
  <si>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</si>
  <si>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</si>
  <si>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</si>
  <si>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</si>
  <si>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</si>
  <si>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</si>
  <si>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</si>
  <si>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</si>
  <si>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</si>
  <si>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</si>
  <si>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</si>
  <si>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</si>
  <si>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</si>
  <si>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</si>
  <si>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</si>
  <si>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</si>
  <si>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</si>
  <si>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</si>
  <si>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</si>
  <si>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</si>
  <si>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</si>
  <si>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</si>
  <si>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</si>
  <si>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</si>
  <si>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</si>
  <si>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</si>
  <si>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</si>
  <si>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</si>
  <si>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</si>
  <si>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</si>
  <si>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</si>
  <si>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</si>
  <si>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</si>
  <si>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</si>
  <si>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</si>
  <si>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</si>
  <si>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</si>
  <si>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</si>
  <si>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</si>
  <si>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</si>
  <si>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</si>
  <si>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</si>
  <si>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</si>
  <si>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</si>
  <si>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</si>
  <si>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</si>
  <si>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</si>
  <si>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</si>
  <si>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</si>
  <si>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</si>
  <si>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</si>
  <si>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</si>
  <si>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</si>
  <si>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</si>
  <si>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</si>
  <si>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</si>
  <si>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</si>
  <si>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</si>
  <si>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</si>
  <si>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</si>
  <si>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</si>
  <si>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</si>
  <si>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</si>
  <si>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</si>
  <si>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</si>
  <si>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</si>
  <si>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</si>
  <si>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</si>
  <si>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</si>
  <si>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</si>
  <si>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</si>
  <si>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</si>
  <si>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</si>
  <si>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</si>
  <si>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</si>
  <si>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</si>
  <si>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</si>
  <si>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</si>
  <si>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</si>
  <si>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</si>
  <si>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</si>
  <si>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</si>
  <si>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</si>
  <si>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</si>
  <si>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</si>
  <si>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</si>
  <si>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</si>
  <si>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</si>
  <si>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</si>
  <si>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</si>
  <si>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</si>
  <si>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</si>
  <si>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</si>
  <si>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</si>
  <si>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</si>
  <si>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</si>
  <si>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</si>
  <si>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</si>
  <si>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</si>
  <si>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</si>
  <si>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</si>
  <si>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</si>
  <si>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</si>
  <si>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</si>
  <si>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</si>
  <si>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</si>
  <si>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</si>
  <si>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</si>
  <si>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</si>
  <si>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</si>
  <si>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</si>
  <si>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</si>
  <si>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</si>
  <si>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</si>
  <si>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</si>
  <si>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</si>
  <si>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</si>
  <si>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</si>
  <si>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</si>
  <si>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</si>
  <si>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</si>
  <si>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</si>
  <si>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</si>
  <si>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</si>
  <si>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</si>
  <si>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</si>
  <si>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</si>
  <si>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</si>
  <si>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</si>
  <si>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</si>
  <si>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</si>
  <si>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</si>
  <si>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</si>
  <si>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</si>
  <si>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</si>
  <si>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</si>
  <si>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</si>
  <si>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</si>
  <si>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</si>
  <si>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</si>
  <si>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</si>
  <si>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</si>
  <si>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</si>
  <si>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</si>
  <si>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</si>
  <si>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</si>
  <si>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</si>
  <si>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</si>
  <si>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</si>
  <si>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</si>
  <si>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</si>
  <si>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</si>
  <si>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</si>
  <si>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</si>
  <si>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</si>
  <si>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</si>
  <si>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</si>
  <si>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</si>
  <si>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</si>
  <si>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</si>
  <si>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</si>
  <si>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</si>
  <si>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</si>
  <si>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</si>
  <si>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</si>
  <si>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</si>
  <si>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</si>
  <si>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</si>
  <si>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</si>
  <si>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</si>
  <si>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</si>
  <si>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</si>
  <si>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</si>
  <si>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</si>
  <si>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</si>
  <si>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</si>
  <si>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</si>
  <si>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</si>
  <si>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</si>
  <si>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</si>
  <si>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</si>
  <si>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</si>
  <si>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</si>
  <si>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</si>
  <si>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</si>
  <si>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</si>
  <si>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</si>
  <si>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</si>
  <si>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</si>
  <si>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</si>
  <si>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</si>
  <si>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</si>
  <si>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</si>
  <si>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</si>
  <si>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</si>
  <si>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</si>
  <si>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</si>
  <si>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</si>
  <si>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</si>
  <si>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</si>
  <si>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</si>
  <si>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</si>
  <si>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</si>
  <si>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</si>
  <si>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</si>
  <si>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</si>
  <si>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</si>
  <si>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</si>
  <si>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</si>
  <si>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</si>
  <si>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</si>
  <si>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</si>
  <si>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</si>
  <si>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</si>
  <si>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</si>
  <si>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</si>
  <si>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</si>
  <si>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</si>
  <si>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</si>
  <si>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</si>
  <si>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</si>
  <si>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</si>
  <si>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</si>
  <si>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</si>
  <si>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</si>
  <si>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</si>
  <si>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</si>
  <si>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</si>
  <si>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</si>
  <si>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</si>
  <si>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</si>
  <si>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</si>
  <si>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</si>
  <si>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</si>
  <si>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</si>
  <si>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</si>
  <si>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</si>
  <si>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</si>
  <si>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</si>
  <si>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</si>
  <si>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</si>
  <si>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</si>
  <si>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</si>
  <si>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</si>
  <si>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</si>
  <si>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</si>
  <si>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</si>
  <si>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</si>
  <si>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</si>
  <si>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</si>
  <si>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</si>
  <si>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</si>
  <si>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</si>
  <si>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</si>
  <si>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</si>
  <si>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</si>
  <si>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</si>
  <si>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</si>
  <si>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</si>
  <si>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</si>
  <si>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</si>
  <si>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</si>
  <si>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</si>
  <si>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</si>
  <si>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</si>
  <si>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</si>
  <si>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</si>
  <si>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</si>
  <si>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</si>
  <si>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</si>
  <si>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</si>
  <si>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</si>
  <si>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</si>
  <si>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</si>
  <si>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</si>
  <si>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</si>
  <si>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</si>
  <si>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</si>
  <si>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</si>
  <si>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</si>
  <si>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</si>
  <si>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</si>
  <si>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</si>
  <si>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</si>
  <si>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</si>
  <si>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</si>
  <si>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</si>
  <si>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</si>
  <si>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</si>
  <si>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</si>
  <si>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</si>
  <si>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</si>
  <si>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</si>
  <si>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</si>
  <si>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</si>
  <si>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</si>
  <si>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</si>
  <si>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</si>
  <si>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</si>
  <si>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</si>
  <si>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</si>
  <si>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</si>
  <si>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</si>
  <si>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</si>
  <si>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</si>
  <si>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</si>
  <si>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</si>
  <si>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</si>
  <si>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</si>
  <si>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</si>
  <si>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</si>
  <si>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</si>
  <si>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</si>
  <si>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</si>
  <si>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</si>
  <si>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</si>
  <si>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</si>
  <si>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</si>
  <si>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</si>
  <si>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</si>
  <si>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</si>
  <si>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</si>
  <si>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</si>
  <si>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</si>
  <si>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</si>
  <si>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</si>
  <si>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</si>
  <si>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</si>
  <si>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</si>
  <si>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</si>
  <si>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</si>
  <si>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</si>
  <si>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</si>
  <si>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</si>
  <si>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</si>
  <si>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</si>
  <si>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</si>
  <si>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</si>
  <si>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</si>
  <si>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</si>
  <si>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</si>
  <si>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</si>
  <si>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</si>
  <si>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</si>
  <si>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</si>
  <si>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</si>
  <si>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</si>
  <si>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</si>
  <si>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</si>
  <si>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</si>
  <si>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</si>
  <si>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</si>
  <si>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</si>
  <si>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</si>
  <si>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</si>
  <si>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</si>
  <si>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</si>
  <si>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</si>
  <si>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</si>
  <si>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</si>
  <si>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</si>
  <si>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</si>
  <si>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</si>
  <si>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</si>
  <si>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</si>
  <si>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</si>
  <si>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</si>
  <si>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</si>
  <si>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</si>
  <si>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</si>
  <si>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</si>
  <si>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</si>
  <si>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</si>
  <si>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</si>
  <si>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</si>
  <si>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</si>
  <si>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</si>
  <si>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</si>
  <si>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</si>
  <si>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</si>
  <si>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</si>
  <si>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</si>
  <si>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</si>
  <si>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</si>
  <si>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</si>
  <si>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</si>
  <si>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</si>
  <si>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</si>
  <si>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</si>
  <si>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</si>
  <si>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</si>
  <si>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</si>
  <si>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</si>
  <si>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</si>
  <si>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</si>
  <si>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</si>
  <si>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</si>
  <si>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</si>
  <si>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</si>
  <si>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</si>
  <si>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</si>
  <si>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</si>
  <si>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</si>
  <si>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</si>
  <si>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</si>
  <si>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</si>
  <si>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</si>
  <si>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</si>
  <si>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</si>
  <si>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</si>
  <si>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</si>
  <si>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</si>
  <si>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</si>
  <si>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</si>
  <si>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</si>
  <si>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</si>
  <si>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</si>
  <si>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</si>
  <si>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</si>
  <si>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</si>
  <si>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</si>
  <si>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</si>
  <si>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</si>
  <si>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</si>
  <si>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</si>
  <si>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</si>
  <si>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</si>
  <si>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</si>
  <si>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</si>
  <si>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</si>
  <si>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</si>
  <si>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</si>
  <si>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</si>
  <si>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</si>
  <si>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</si>
  <si>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</si>
  <si>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</si>
  <si>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</si>
  <si>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</si>
  <si>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</si>
  <si>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</si>
  <si>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</si>
  <si>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</si>
  <si>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</si>
  <si>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</si>
  <si>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</si>
  <si>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</si>
  <si>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</si>
  <si>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</si>
  <si>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</si>
  <si>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</si>
  <si>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</si>
  <si>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</si>
  <si>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</si>
  <si>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</si>
  <si>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</si>
  <si>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</si>
  <si>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</si>
  <si>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</si>
  <si>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</si>
  <si>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</si>
  <si>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</si>
  <si>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</si>
  <si>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</si>
  <si>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</si>
  <si>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</si>
  <si>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</si>
  <si>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</si>
  <si>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</si>
  <si>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</si>
  <si>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</si>
  <si>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</si>
  <si>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</si>
  <si>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</si>
  <si>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</si>
  <si>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</si>
  <si>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</si>
  <si>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</si>
  <si>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</si>
  <si>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</si>
  <si>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</si>
  <si>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</si>
  <si>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</si>
  <si>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</si>
  <si>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</si>
  <si>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</si>
  <si>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</si>
  <si>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</si>
  <si>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</si>
  <si>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</si>
  <si>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</si>
  <si>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</si>
  <si>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</si>
  <si>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</si>
  <si>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</si>
  <si>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</si>
  <si>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</si>
  <si>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</si>
  <si>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</si>
  <si>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</si>
  <si>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</si>
  <si>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</si>
  <si>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</si>
  <si>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</si>
  <si>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</si>
  <si>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</si>
  <si>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</si>
  <si>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</si>
  <si>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</si>
  <si>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</si>
  <si>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</si>
  <si>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</si>
  <si>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</si>
  <si>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</si>
  <si>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</si>
  <si>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</si>
  <si>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</si>
  <si>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</si>
  <si>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</si>
  <si>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</si>
  <si>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</si>
  <si>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</si>
  <si>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</si>
  <si>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</si>
  <si>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</si>
  <si>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</si>
  <si>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</si>
  <si>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</si>
  <si>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</si>
  <si>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</si>
  <si>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</si>
  <si>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</si>
  <si>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</si>
  <si>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</si>
  <si>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</si>
  <si>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</si>
  <si>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</si>
  <si>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</si>
  <si>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</si>
  <si>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</si>
  <si>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</si>
  <si>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</si>
  <si>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</si>
  <si>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</si>
  <si>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</si>
  <si>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</si>
  <si>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</si>
  <si>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</si>
  <si>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</si>
  <si>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</si>
  <si>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</si>
  <si>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</si>
  <si>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</si>
  <si>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</si>
  <si>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</si>
  <si>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</si>
  <si>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</si>
  <si>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</si>
  <si>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</si>
  <si>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</si>
  <si>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</si>
  <si>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</si>
  <si>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</si>
  <si>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</si>
  <si>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</si>
  <si>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</si>
  <si>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</si>
  <si>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</si>
  <si>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</si>
  <si>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</si>
  <si>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</si>
  <si>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</si>
  <si>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</si>
  <si>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</si>
  <si>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</si>
  <si>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</si>
  <si>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</si>
  <si>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</si>
  <si>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</si>
  <si>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</si>
  <si>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</si>
  <si>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</si>
  <si>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</si>
  <si>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</si>
  <si>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</si>
  <si>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</si>
  <si>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</si>
  <si>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</si>
  <si>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</si>
  <si>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</si>
  <si>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</si>
  <si>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</si>
  <si>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</si>
  <si>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</si>
  <si>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</si>
  <si>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</si>
  <si>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</si>
  <si>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</si>
  <si>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</si>
  <si>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</si>
  <si>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</si>
  <si>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</si>
  <si>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</si>
  <si>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</si>
  <si>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</si>
  <si>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</si>
  <si>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</si>
  <si>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</si>
  <si>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</si>
  <si>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</si>
  <si>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</si>
  <si>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</si>
  <si>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</si>
  <si>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</si>
  <si>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</si>
  <si>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</si>
  <si>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</si>
  <si>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</si>
  <si>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</si>
  <si>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</si>
  <si>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</si>
  <si>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</si>
  <si>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</si>
  <si>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</si>
  <si>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</si>
  <si>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</si>
  <si>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</si>
  <si>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</si>
  <si>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</si>
  <si>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</si>
  <si>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</si>
  <si>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</si>
  <si>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</si>
  <si>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</si>
  <si>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</si>
  <si>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</si>
  <si>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</si>
  <si>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</si>
  <si>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</si>
  <si>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</si>
  <si>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</si>
  <si>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</si>
  <si>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</si>
  <si>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</si>
  <si>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</si>
  <si>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</si>
  <si>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</si>
  <si>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</si>
  <si>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</si>
  <si>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</si>
  <si>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</si>
  <si>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</si>
  <si>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</si>
  <si>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</si>
  <si>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</si>
  <si>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</si>
  <si>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</si>
  <si>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</si>
  <si>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</si>
  <si>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</si>
  <si>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</si>
  <si>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</si>
  <si>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</si>
  <si>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</si>
  <si>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</si>
  <si>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</si>
  <si>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</si>
  <si>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</si>
  <si>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</si>
  <si>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</si>
  <si>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</si>
  <si>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</si>
  <si>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</si>
  <si>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</si>
  <si>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</si>
  <si>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</si>
  <si>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</si>
  <si>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</si>
  <si>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</si>
  <si>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</si>
  <si>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</si>
  <si>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</si>
  <si>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</si>
  <si>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</si>
  <si>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</si>
  <si>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</si>
  <si>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</si>
  <si>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</si>
  <si>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</si>
  <si>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</si>
  <si>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</si>
  <si>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</si>
  <si>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</si>
  <si>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</si>
  <si>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</si>
  <si>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</si>
  <si>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</si>
  <si>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</si>
  <si>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</si>
  <si>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</si>
  <si>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</si>
  <si>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</si>
  <si>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</si>
  <si>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</si>
  <si>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</si>
  <si>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</si>
  <si>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</si>
  <si>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</si>
  <si>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</si>
  <si>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</si>
  <si>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</si>
  <si>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</si>
  <si>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</si>
  <si>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</si>
  <si>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</si>
  <si>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</si>
  <si>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</si>
  <si>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</si>
  <si>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</si>
  <si>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</si>
  <si>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</si>
  <si>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</si>
  <si>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</si>
  <si>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</si>
  <si>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</si>
  <si>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</si>
  <si>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</si>
  <si>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</si>
  <si>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</si>
  <si>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</si>
  <si>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</si>
  <si>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</si>
  <si>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</si>
  <si>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</si>
  <si>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</si>
  <si>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</si>
  <si>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</si>
  <si>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</si>
  <si>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</si>
  <si>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</si>
  <si>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</si>
  <si>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</si>
  <si>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</si>
  <si>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</si>
  <si>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</si>
  <si>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</si>
  <si>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</si>
  <si>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</si>
  <si>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</si>
  <si>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</si>
  <si>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</si>
  <si>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</si>
  <si>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</si>
  <si>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</si>
  <si>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</si>
  <si>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</si>
  <si>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</si>
  <si>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</si>
  <si>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</si>
  <si>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</si>
  <si>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</si>
  <si>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</si>
  <si>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</si>
  <si>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</si>
  <si>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</si>
  <si>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</si>
  <si>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</si>
  <si>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</si>
  <si>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</si>
  <si>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</si>
  <si>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</si>
  <si>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</si>
  <si>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</si>
  <si>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</si>
  <si>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</si>
  <si>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</si>
  <si>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</si>
  <si>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</si>
  <si>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</si>
  <si>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</si>
  <si>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</si>
  <si>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</si>
  <si>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</si>
  <si>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</si>
  <si>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</si>
  <si>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</si>
  <si>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</si>
  <si>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</si>
  <si>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</si>
  <si>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</si>
  <si>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</si>
  <si>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</si>
  <si>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</si>
  <si>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</si>
  <si>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</si>
  <si>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</si>
  <si>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</si>
  <si>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</si>
  <si>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</si>
  <si>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</si>
  <si>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</si>
  <si>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</si>
  <si>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</si>
  <si>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</si>
  <si>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</si>
  <si>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</si>
  <si>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</si>
  <si>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</si>
  <si>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</si>
  <si>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</si>
  <si>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</si>
  <si>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</si>
  <si>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</si>
  <si>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</si>
  <si>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</si>
  <si>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</si>
  <si>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</si>
  <si>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</si>
  <si>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</si>
  <si>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</si>
  <si>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</si>
  <si>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</si>
  <si>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</si>
  <si>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</si>
  <si>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</si>
  <si>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</si>
  <si>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</si>
  <si>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</si>
  <si>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</si>
  <si>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</si>
  <si>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</si>
  <si>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</si>
  <si>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</si>
  <si>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</si>
  <si>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</si>
  <si>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</si>
  <si>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</si>
  <si>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</si>
  <si>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</si>
  <si>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</si>
  <si>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</si>
  <si>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</si>
  <si>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</si>
  <si>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</si>
  <si>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</si>
  <si>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</si>
  <si>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</si>
  <si>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</si>
  <si>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</si>
  <si>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</si>
  <si>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</si>
  <si>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</si>
  <si>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</si>
  <si>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</si>
  <si>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</si>
  <si>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</si>
  <si>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</si>
  <si>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</si>
  <si>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</si>
  <si>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</si>
  <si>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</si>
  <si>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</si>
  <si>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</si>
  <si>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</si>
  <si>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</si>
  <si>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</si>
  <si>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</si>
  <si>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</si>
  <si>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</si>
  <si>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</si>
  <si>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</si>
  <si>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</si>
  <si>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</si>
  <si>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</si>
  <si>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</si>
  <si>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</si>
  <si>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</si>
  <si>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</si>
  <si>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</si>
  <si>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</si>
  <si>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</si>
  <si>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</si>
  <si>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</si>
  <si>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</si>
  <si>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</si>
  <si>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</si>
  <si>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</si>
  <si>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</si>
  <si>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</si>
  <si>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</si>
  <si>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</si>
  <si>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</si>
  <si>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</si>
  <si>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</si>
  <si>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</si>
  <si>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</si>
  <si>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</si>
  <si>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</si>
  <si>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</si>
  <si>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</si>
  <si>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</si>
  <si>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</si>
  <si>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</si>
  <si>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</si>
  <si>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</si>
  <si>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</si>
  <si>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</si>
  <si>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</si>
  <si>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</si>
  <si>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</si>
  <si>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</si>
  <si>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</si>
  <si>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</si>
  <si>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</si>
  <si>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</si>
  <si>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</si>
  <si>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</si>
  <si>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</si>
  <si>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</si>
  <si>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</si>
  <si>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</si>
  <si>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</si>
  <si>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</si>
  <si>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</si>
  <si>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</si>
  <si>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</si>
  <si>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</si>
  <si>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</si>
  <si>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</si>
  <si>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</si>
  <si>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</si>
  <si>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</si>
  <si>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</si>
  <si>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</si>
  <si>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</si>
  <si>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</si>
  <si>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</si>
  <si>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</si>
  <si>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</si>
  <si>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</si>
  <si>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</si>
  <si>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</si>
  <si>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</si>
  <si>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</si>
  <si>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</si>
  <si>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</si>
  <si>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</si>
  <si>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</si>
  <si>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</si>
  <si>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</si>
  <si>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</si>
  <si>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</si>
  <si>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</si>
  <si>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</si>
  <si>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</si>
  <si>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</si>
  <si>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</si>
  <si>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</si>
  <si>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</si>
  <si>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</si>
  <si>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</si>
  <si>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</si>
  <si>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</si>
  <si>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</si>
  <si>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</si>
  <si>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</si>
  <si>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</si>
  <si>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</si>
  <si>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</si>
  <si>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</si>
  <si>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</si>
  <si>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</si>
  <si>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</si>
  <si>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</si>
  <si>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</si>
  <si>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</si>
  <si>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</si>
  <si>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</si>
  <si>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</si>
  <si>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</si>
  <si>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</si>
  <si>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</si>
  <si>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</si>
  <si>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</si>
  <si>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</si>
  <si>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</si>
  <si>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</si>
  <si>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</si>
  <si>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</si>
  <si>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</si>
  <si>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</si>
  <si>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</si>
  <si>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</si>
  <si>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</si>
  <si>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</si>
  <si>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</si>
  <si>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</si>
  <si>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</si>
  <si>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</si>
  <si>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</si>
  <si>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</si>
  <si>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</si>
  <si>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</si>
  <si>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</si>
  <si>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</si>
  <si>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</si>
  <si>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</si>
  <si>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</si>
  <si>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</si>
  <si>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</si>
  <si>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</si>
  <si>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</si>
  <si>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</si>
  <si>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</si>
  <si>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</si>
  <si>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</si>
  <si>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</si>
  <si>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</si>
  <si>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</si>
  <si>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</si>
  <si>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</si>
  <si>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</si>
  <si>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</si>
  <si>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</si>
  <si>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</si>
  <si>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</si>
  <si>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</si>
  <si>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</si>
  <si>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</si>
  <si>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</si>
  <si>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</si>
  <si>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</si>
  <si>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</si>
  <si>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</si>
  <si>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</si>
  <si>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</si>
  <si>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</si>
  <si>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</si>
  <si>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</si>
  <si>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</si>
  <si>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</si>
  <si>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</si>
  <si>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</si>
  <si>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</si>
  <si>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</si>
  <si>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</si>
  <si>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</si>
  <si>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</si>
  <si>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</si>
  <si>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</si>
  <si>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</si>
  <si>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</si>
  <si>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</si>
  <si>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</si>
  <si>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</si>
  <si>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</si>
  <si>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</si>
  <si>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</si>
  <si>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</si>
  <si>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</si>
  <si>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</si>
  <si>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</si>
  <si>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</si>
  <si>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</si>
  <si>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</si>
  <si>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</si>
  <si>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</si>
  <si>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</si>
  <si>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</si>
  <si>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</si>
  <si>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</si>
  <si>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</si>
  <si>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</si>
  <si>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</si>
  <si>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</si>
  <si>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</si>
  <si>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</si>
  <si>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</si>
  <si>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</si>
  <si>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</si>
  <si>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</si>
  <si>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</si>
  <si>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</si>
  <si>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</si>
  <si>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</si>
  <si>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</si>
  <si>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</si>
  <si>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</si>
  <si>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</si>
  <si>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</si>
  <si>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</si>
  <si>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</si>
  <si>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</si>
  <si>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</si>
  <si>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</si>
  <si>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</si>
  <si>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</si>
  <si>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</si>
  <si>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</si>
  <si>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</si>
  <si>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</si>
  <si>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</si>
  <si>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</si>
  <si>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</si>
  <si>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</si>
  <si>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</si>
  <si>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</si>
  <si>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</si>
  <si>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</si>
  <si>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</si>
  <si>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</si>
  <si>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</si>
  <si>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</si>
  <si>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</si>
  <si>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</si>
  <si>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</si>
  <si>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</si>
  <si>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</si>
  <si>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</si>
  <si>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</si>
  <si>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</si>
  <si>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</si>
  <si>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</si>
  <si>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</si>
  <si>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</si>
  <si>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</si>
  <si>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</si>
  <si>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</si>
  <si>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</si>
  <si>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</si>
  <si>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</si>
  <si>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</si>
  <si>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</si>
  <si>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</si>
  <si>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</si>
  <si>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</si>
  <si>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</si>
  <si>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</si>
  <si>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</si>
  <si>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</si>
  <si>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</si>
  <si>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</si>
  <si>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</si>
  <si>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</si>
  <si>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</si>
  <si>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</si>
  <si>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</si>
  <si>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</si>
  <si>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</si>
  <si>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</si>
  <si>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</si>
  <si>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</si>
  <si>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</si>
  <si>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</si>
  <si>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</si>
  <si>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</si>
  <si>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</si>
  <si>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</si>
  <si>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</si>
  <si>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</si>
  <si>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</si>
  <si>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</si>
  <si>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</si>
  <si>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</si>
  <si>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</si>
  <si>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</si>
  <si>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</si>
  <si>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</si>
  <si>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</si>
  <si>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</si>
  <si>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</si>
  <si>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</si>
  <si>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</si>
  <si>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</si>
  <si>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</si>
  <si>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</si>
  <si>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</si>
  <si>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</si>
  <si>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</si>
  <si>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</si>
  <si>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</si>
  <si>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</si>
  <si>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</si>
  <si>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</si>
  <si>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</si>
  <si>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</si>
  <si>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</si>
  <si>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</si>
  <si>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</si>
  <si>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</si>
  <si>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</si>
  <si>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</si>
  <si>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</si>
  <si>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</si>
  <si>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</si>
  <si>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</si>
  <si>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</si>
  <si>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</si>
  <si>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</si>
  <si>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</si>
  <si>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</si>
  <si>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</si>
  <si>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</si>
  <si>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</si>
  <si>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</si>
  <si>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</si>
  <si>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</si>
  <si>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</si>
  <si>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</si>
  <si>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</si>
  <si>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</si>
  <si>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</si>
  <si>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</si>
  <si>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</si>
  <si>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</si>
  <si>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</si>
  <si>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</si>
  <si>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</si>
  <si>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</si>
  <si>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</si>
  <si>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</si>
  <si>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</si>
  <si>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</si>
  <si>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</si>
  <si>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</si>
  <si>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</si>
  <si>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</si>
  <si>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</si>
  <si>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</si>
  <si>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</si>
  <si>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</si>
  <si>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</si>
  <si>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</si>
  <si>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</si>
  <si>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</si>
  <si>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</si>
  <si>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</si>
  <si>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</si>
  <si>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</si>
  <si>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</si>
  <si>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</si>
  <si>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</si>
  <si>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</si>
  <si>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</si>
  <si>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</si>
  <si>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</si>
  <si>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</si>
  <si>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</si>
  <si>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</si>
  <si>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</si>
  <si>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</si>
  <si>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</si>
  <si>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</si>
  <si>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</si>
  <si>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</si>
  <si>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</si>
  <si>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</si>
  <si>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</si>
  <si>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</si>
  <si>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</si>
  <si>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</si>
  <si>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</si>
  <si>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</si>
  <si>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</si>
  <si>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</si>
  <si>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</si>
  <si>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</si>
  <si>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</si>
  <si>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</si>
  <si>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</si>
  <si>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</si>
  <si>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</si>
  <si>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</si>
  <si>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</si>
  <si>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</si>
  <si>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</si>
  <si>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</si>
  <si>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</si>
  <si>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</si>
  <si>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</si>
  <si>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</si>
  <si>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</si>
  <si>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</si>
  <si>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</si>
  <si>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</si>
  <si>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</si>
  <si>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</si>
  <si>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</si>
  <si>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</si>
  <si>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</si>
  <si>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</si>
  <si>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</si>
  <si>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</si>
  <si>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</si>
  <si>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</si>
  <si>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</si>
  <si>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</si>
  <si>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</si>
  <si>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</si>
  <si>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</si>
  <si>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</si>
  <si>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</si>
  <si>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</si>
  <si>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</si>
  <si>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</si>
  <si>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</si>
  <si>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</si>
  <si>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</si>
  <si>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</si>
  <si>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</si>
  <si>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</si>
  <si>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</si>
  <si>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</si>
  <si>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</si>
  <si>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</si>
  <si>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</si>
  <si>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</si>
  <si>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</si>
  <si>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</si>
  <si>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</si>
  <si>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</si>
  <si>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</si>
  <si>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</si>
  <si>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</si>
  <si>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</si>
  <si>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</si>
  <si>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</si>
  <si>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</si>
  <si>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</si>
  <si>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</si>
  <si>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</si>
  <si>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</si>
  <si>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</si>
  <si>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</si>
  <si>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</si>
  <si>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</si>
  <si>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</si>
  <si>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</si>
  <si>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</si>
  <si>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</si>
  <si>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</si>
  <si>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</si>
  <si>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</si>
  <si>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</si>
  <si>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</si>
  <si>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</si>
  <si>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</si>
  <si>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</si>
  <si>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</si>
  <si>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</si>
  <si>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</si>
  <si>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</si>
  <si>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</si>
  <si>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</si>
  <si>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</si>
  <si>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</si>
  <si>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</si>
  <si>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</si>
  <si>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</si>
  <si>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</si>
  <si>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</si>
  <si>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</si>
  <si>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</si>
  <si>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</si>
  <si>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</si>
  <si>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</si>
  <si>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</si>
  <si>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</si>
  <si>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</si>
  <si>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</si>
  <si>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</si>
  <si>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</si>
  <si>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</si>
  <si>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</si>
  <si>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</si>
  <si>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</si>
  <si>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</si>
  <si>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</si>
  <si>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</si>
  <si>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</si>
  <si>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</si>
  <si>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</si>
  <si>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</si>
  <si>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</si>
  <si>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</si>
  <si>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</si>
  <si>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</si>
  <si>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</si>
  <si>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</si>
  <si>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</si>
  <si>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</si>
  <si>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</si>
  <si>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</si>
  <si>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</si>
  <si>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</si>
  <si>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</si>
  <si>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</si>
  <si>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</si>
  <si>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</si>
  <si>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</si>
  <si>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</si>
  <si>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</si>
  <si>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</si>
  <si>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</si>
  <si>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</si>
  <si>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</si>
  <si>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</si>
  <si>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</si>
  <si>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</si>
  <si>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</si>
  <si>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</si>
  <si>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</si>
  <si>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</si>
  <si>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</si>
  <si>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</si>
  <si>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</si>
  <si>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</si>
  <si>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</si>
  <si>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</si>
  <si>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</si>
  <si>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</si>
  <si>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</si>
  <si>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</si>
  <si>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</si>
  <si>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</si>
  <si>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</si>
  <si>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</si>
  <si>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</si>
  <si>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</si>
  <si>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</si>
  <si>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</si>
  <si>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</si>
  <si>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</si>
  <si>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</si>
  <si>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</si>
  <si>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</si>
  <si>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</si>
  <si>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</si>
  <si>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</si>
  <si>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</si>
  <si>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</si>
  <si>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</si>
  <si>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</si>
  <si>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</si>
  <si>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</si>
  <si>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</si>
  <si>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</si>
  <si>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</si>
  <si>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</si>
  <si>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</si>
  <si>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</si>
  <si>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</si>
  <si>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</si>
  <si>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</si>
  <si>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</si>
  <si>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</si>
  <si>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</si>
  <si>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</si>
  <si>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</si>
  <si>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</si>
  <si>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</si>
  <si>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</si>
  <si>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</si>
  <si>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</si>
  <si>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</si>
  <si>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</si>
  <si>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</si>
  <si>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</si>
  <si>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</si>
  <si>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</si>
  <si>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</si>
  <si>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</si>
  <si>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</si>
  <si>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</si>
  <si>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</si>
  <si>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</si>
  <si>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</si>
  <si>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</si>
  <si>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</si>
  <si>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</si>
  <si>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</si>
  <si>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</si>
  <si>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</si>
  <si>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</si>
  <si>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</si>
  <si>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</si>
  <si>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</si>
  <si>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</si>
  <si>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</si>
  <si>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</si>
  <si>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</si>
  <si>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</si>
  <si>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</si>
  <si>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</si>
  <si>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</si>
  <si>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</si>
  <si>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</si>
  <si>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</si>
  <si>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</si>
  <si>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</si>
  <si>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</si>
  <si>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</si>
  <si>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</si>
  <si>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</si>
  <si>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</si>
  <si>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</si>
  <si>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</si>
  <si>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</si>
  <si>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</si>
  <si>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</si>
  <si>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</si>
  <si>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</si>
  <si>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</si>
  <si>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</si>
  <si>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</si>
  <si>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</si>
  <si>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</si>
  <si>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</si>
  <si>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</si>
  <si>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</si>
  <si>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</si>
  <si>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</si>
  <si>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</si>
  <si>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</si>
  <si>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</si>
  <si>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</si>
  <si>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</si>
  <si>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</si>
  <si>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</si>
  <si>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</si>
  <si>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</si>
  <si>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</si>
  <si>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</si>
  <si>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</si>
  <si>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</si>
  <si>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</si>
  <si>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</si>
  <si>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</si>
  <si>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</si>
  <si>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</si>
  <si>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</si>
  <si>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</si>
  <si>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</si>
  <si>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</si>
  <si>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</si>
  <si>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</si>
  <si>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</si>
  <si>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</si>
  <si>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</si>
  <si>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</si>
  <si>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</si>
  <si>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</si>
  <si>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</si>
  <si>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</si>
  <si>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</si>
  <si>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</si>
  <si>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</si>
  <si>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</si>
  <si>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</si>
  <si>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</si>
  <si>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</si>
  <si>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</si>
  <si>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</si>
  <si>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</si>
  <si>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</si>
  <si>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</si>
  <si>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</si>
  <si>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</si>
  <si>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</si>
  <si>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</si>
  <si>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</si>
  <si>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</si>
  <si>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</si>
  <si>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</si>
  <si>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</si>
  <si>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</si>
  <si>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</si>
  <si>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</si>
  <si>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</si>
  <si>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</si>
  <si>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</si>
  <si>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</si>
  <si>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</si>
  <si>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</si>
  <si>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</si>
  <si>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</si>
  <si>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</si>
  <si>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</si>
  <si>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</si>
  <si>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</si>
  <si>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</si>
  <si>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</si>
  <si>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</si>
  <si>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</si>
  <si>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</si>
  <si>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</si>
  <si>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</si>
  <si>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</si>
  <si>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</si>
  <si>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</si>
  <si>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</si>
  <si>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</si>
  <si>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</si>
  <si>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</si>
  <si>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</si>
  <si>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</si>
  <si>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</si>
  <si>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</si>
  <si>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</si>
  <si>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</si>
  <si>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</si>
  <si>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</si>
  <si>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</si>
  <si>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</si>
  <si>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</si>
  <si>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</si>
  <si>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</si>
  <si>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</si>
  <si>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</si>
  <si>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</si>
  <si>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</si>
  <si>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</si>
  <si>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</si>
  <si>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</si>
  <si>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</si>
  <si>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</si>
  <si>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</si>
  <si>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</si>
  <si>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</si>
  <si>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</si>
  <si>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</si>
  <si>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</si>
  <si>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</si>
  <si>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</si>
  <si>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</si>
  <si>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</si>
  <si>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</si>
  <si>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</si>
  <si>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</si>
  <si>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</si>
  <si>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</si>
  <si>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</si>
  <si>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</si>
  <si>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</si>
  <si>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</si>
  <si>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</si>
  <si>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</si>
  <si>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</si>
  <si>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</si>
  <si>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</si>
  <si>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</si>
  <si>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</si>
  <si>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</si>
  <si>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</si>
  <si>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</si>
  <si>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</si>
  <si>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</si>
  <si>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</si>
  <si>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</si>
  <si>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</si>
  <si>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</si>
  <si>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</si>
  <si>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</si>
  <si>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</si>
  <si>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</si>
  <si>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</si>
  <si>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</si>
  <si>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</si>
  <si>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</si>
  <si>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</si>
  <si>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</si>
  <si>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</si>
  <si>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</si>
  <si>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</si>
  <si>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</si>
  <si>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</si>
  <si>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</si>
  <si>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</si>
  <si>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</si>
  <si>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</si>
  <si>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</si>
  <si>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</si>
  <si>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</si>
  <si>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</si>
  <si>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</si>
  <si>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</si>
  <si>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</si>
  <si>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</si>
  <si>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</si>
  <si>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</si>
  <si>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</si>
  <si>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</si>
  <si>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</si>
  <si>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</si>
  <si>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</si>
  <si>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</si>
  <si>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</si>
  <si>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</si>
  <si>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</si>
  <si>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</si>
  <si>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</si>
  <si>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</si>
  <si>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</si>
  <si>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</si>
  <si>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</si>
  <si>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</si>
  <si>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</si>
  <si>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</si>
  <si>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</si>
  <si>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</si>
  <si>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</si>
  <si>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</si>
  <si>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</si>
  <si>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</si>
  <si>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</si>
  <si>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</si>
  <si>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</si>
  <si>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</si>
  <si>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</si>
  <si>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</si>
  <si>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</si>
  <si>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</si>
  <si>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</si>
  <si>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</si>
  <si>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</si>
  <si>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</si>
  <si>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</si>
  <si>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</si>
  <si>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</si>
  <si>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</si>
  <si>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</si>
  <si>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</si>
  <si>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</si>
  <si>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</si>
  <si>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</si>
  <si>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</si>
  <si>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</si>
  <si>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</si>
  <si>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</si>
  <si>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</si>
  <si>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</si>
  <si>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</si>
  <si>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</si>
  <si>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</si>
  <si>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</si>
  <si>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</si>
  <si>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</si>
  <si>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</si>
  <si>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</si>
  <si>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</si>
  <si>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</si>
  <si>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</si>
  <si>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</si>
  <si>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</si>
  <si>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</si>
  <si>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</si>
  <si>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</si>
  <si>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</si>
  <si>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</si>
  <si>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</si>
  <si>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</si>
  <si>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</si>
  <si>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</si>
  <si>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</si>
  <si>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</si>
  <si>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</si>
  <si>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</si>
  <si>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</si>
  <si>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</si>
  <si>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</si>
  <si>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</si>
  <si>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</si>
  <si>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</si>
  <si>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</si>
  <si>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</si>
  <si>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</si>
  <si>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</si>
  <si>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</si>
  <si>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</si>
  <si>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</si>
  <si>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</si>
  <si>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</si>
  <si>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</si>
  <si>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</si>
  <si>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</si>
  <si>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</si>
  <si>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</si>
  <si>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</si>
  <si>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</si>
  <si>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</si>
  <si>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</si>
  <si>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</si>
  <si>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</si>
  <si>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</si>
  <si>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</si>
  <si>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</si>
  <si>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</si>
  <si>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</si>
  <si>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</si>
  <si>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</si>
  <si>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</si>
  <si>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</si>
  <si>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</si>
  <si>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</si>
  <si>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</si>
  <si>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</si>
  <si>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</si>
  <si>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</si>
  <si>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</si>
  <si>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</si>
  <si>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</si>
  <si>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</si>
  <si>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</si>
  <si>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</si>
  <si>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</si>
  <si>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</si>
  <si>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</si>
  <si>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</si>
  <si>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</si>
  <si>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</si>
  <si>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</si>
  <si>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</si>
  <si>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</si>
  <si>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</si>
  <si>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</si>
  <si>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</si>
  <si>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</si>
  <si>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</si>
  <si>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</si>
  <si>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</si>
  <si>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</si>
  <si>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</si>
  <si>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</si>
  <si>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</si>
  <si>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</si>
  <si>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</si>
  <si>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</si>
  <si>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</si>
  <si>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</si>
  <si>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</si>
  <si>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</si>
  <si>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</si>
  <si>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</si>
  <si>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</si>
  <si>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</si>
  <si>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</si>
  <si>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</si>
  <si>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</si>
  <si>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</si>
  <si>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</si>
  <si>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</si>
  <si>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</si>
  <si>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</si>
  <si>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</si>
  <si>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</si>
  <si>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</si>
  <si>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</si>
  <si>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</si>
  <si>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</si>
  <si>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</si>
  <si>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</si>
  <si>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</si>
  <si>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</si>
  <si>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</si>
  <si>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</si>
  <si>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</si>
  <si>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</si>
  <si>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</si>
  <si>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</si>
  <si>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</si>
  <si>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</si>
  <si>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</si>
  <si>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</si>
  <si>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</si>
  <si>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</si>
  <si>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</si>
  <si>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</si>
  <si>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</si>
  <si>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</si>
  <si>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</si>
  <si>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</si>
  <si>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</si>
  <si>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</si>
  <si>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</si>
  <si>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</si>
  <si>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</si>
  <si>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</si>
  <si>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</si>
  <si>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</si>
  <si>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</si>
  <si>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</si>
  <si>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</si>
  <si>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</si>
  <si>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</si>
  <si>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</si>
  <si>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</si>
  <si>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</si>
  <si>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</si>
  <si>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</si>
  <si>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</si>
  <si>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</si>
  <si>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</si>
  <si>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</si>
  <si>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</si>
  <si>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</si>
  <si>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</si>
  <si>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</si>
  <si>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</si>
  <si>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</si>
  <si>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</si>
  <si>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</si>
  <si>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</si>
  <si>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</si>
  <si>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</si>
  <si>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</si>
  <si>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</si>
  <si>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</si>
  <si>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</si>
  <si>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</si>
  <si>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</si>
  <si>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</si>
  <si>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</si>
  <si>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</si>
  <si>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</si>
  <si>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</si>
  <si>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</si>
  <si>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</si>
  <si>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</si>
  <si>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</si>
  <si>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</si>
  <si>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</si>
  <si>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</si>
  <si>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</si>
  <si>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</si>
  <si>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</si>
  <si>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</si>
  <si>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</si>
  <si>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</si>
  <si>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</si>
  <si>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</si>
  <si>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</si>
  <si>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</si>
  <si>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</si>
  <si>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</si>
  <si>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</si>
  <si>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</si>
  <si>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</si>
  <si>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</si>
  <si>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</si>
  <si>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</si>
  <si>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</si>
  <si>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</si>
  <si>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</si>
  <si>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</si>
  <si>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</si>
  <si>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</si>
  <si>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</si>
  <si>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</si>
  <si>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</si>
  <si>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</si>
  <si>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</si>
  <si>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</si>
  <si>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</si>
  <si>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</si>
  <si>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</si>
  <si>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</si>
  <si>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</si>
  <si>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</si>
  <si>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</si>
  <si>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</si>
  <si>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</si>
  <si>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</si>
  <si>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</si>
  <si>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</si>
  <si>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</si>
  <si>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</si>
  <si>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</si>
  <si>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</si>
  <si>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</si>
  <si>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</si>
  <si>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</si>
  <si>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</si>
  <si>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</si>
  <si>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</si>
  <si>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</si>
  <si>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</si>
  <si>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</si>
  <si>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</si>
  <si>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</si>
  <si>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</si>
  <si>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</si>
  <si>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</si>
  <si>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</si>
  <si>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</si>
  <si>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</si>
  <si>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</si>
  <si>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</si>
  <si>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</si>
  <si>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</si>
  <si>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</si>
  <si>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</si>
  <si>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</si>
  <si>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</si>
  <si>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</si>
  <si>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</si>
  <si>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</si>
  <si>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</si>
  <si>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</si>
  <si>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</si>
  <si>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</si>
  <si>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</si>
  <si>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</si>
  <si>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</si>
  <si>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</si>
  <si>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</si>
  <si>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</si>
  <si>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</si>
  <si>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</si>
  <si>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</si>
  <si>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</si>
  <si>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</si>
  <si>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</si>
  <si>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</si>
  <si>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</si>
  <si>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</si>
  <si>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</si>
  <si>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</si>
  <si>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</si>
  <si>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</si>
  <si>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</si>
  <si>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</si>
  <si>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</si>
  <si>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</si>
  <si>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</si>
  <si>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</si>
  <si>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</si>
  <si>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</si>
  <si>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</si>
  <si>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</si>
  <si>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</si>
  <si>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</si>
  <si>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</si>
  <si>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</si>
  <si>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</si>
  <si>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</si>
  <si>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</si>
  <si>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</si>
  <si>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</si>
  <si>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</si>
  <si>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</si>
  <si>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</si>
  <si>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</si>
  <si>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</si>
  <si>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</si>
  <si>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</si>
  <si>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</si>
  <si>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</si>
  <si>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</si>
  <si>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</si>
  <si>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</si>
  <si>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</si>
  <si>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</si>
  <si>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</si>
  <si>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</si>
  <si>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</si>
  <si>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</si>
  <si>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</si>
  <si>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</si>
  <si>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</si>
  <si>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</si>
  <si>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</si>
  <si>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</si>
  <si>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</si>
  <si>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</si>
  <si>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</si>
  <si>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</si>
  <si>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</si>
  <si>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</si>
  <si>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</si>
  <si>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</si>
  <si>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</si>
  <si>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</si>
  <si>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</si>
  <si>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</si>
  <si>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</si>
  <si>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</si>
  <si>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</si>
  <si>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</si>
  <si>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</si>
  <si>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</si>
  <si>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</si>
  <si>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</si>
  <si>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</si>
  <si>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</si>
  <si>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</si>
  <si>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</si>
  <si>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</si>
  <si>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</si>
  <si>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</si>
  <si>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</si>
  <si>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</si>
  <si>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</si>
  <si>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</si>
  <si>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</si>
  <si>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</si>
  <si>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</si>
  <si>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</si>
  <si>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</si>
  <si>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</si>
  <si>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</si>
  <si>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</si>
  <si>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</si>
  <si>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</si>
  <si>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</si>
  <si>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</si>
  <si>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</si>
  <si>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</si>
  <si>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</si>
  <si>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</si>
  <si>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</si>
  <si>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</si>
  <si>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</si>
  <si>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</si>
  <si>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</si>
  <si>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</si>
  <si>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</si>
  <si>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</si>
  <si>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</si>
  <si>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</si>
  <si>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</si>
  <si>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</si>
  <si>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</si>
  <si>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</si>
  <si>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</si>
  <si>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</si>
  <si>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</si>
  <si>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</si>
  <si>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</si>
  <si>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</si>
  <si>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</si>
  <si>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</si>
  <si>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</si>
  <si>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</si>
  <si>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</si>
  <si>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</si>
  <si>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</si>
  <si>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</si>
  <si>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</si>
  <si>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</si>
  <si>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</si>
  <si>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</si>
  <si>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</si>
  <si>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</si>
  <si>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</si>
  <si>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</si>
  <si>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</si>
  <si>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</si>
  <si>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</si>
  <si>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</si>
  <si>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</si>
  <si>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</si>
  <si>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</si>
  <si>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</si>
  <si>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</si>
  <si>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</si>
  <si>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</si>
  <si>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</si>
  <si>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</si>
  <si>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</si>
  <si>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</si>
  <si>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</si>
  <si>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</si>
  <si>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</si>
  <si>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</si>
  <si>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</si>
  <si>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</si>
  <si>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</si>
  <si>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</si>
  <si>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</si>
  <si>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</si>
  <si>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</si>
  <si>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</si>
  <si>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</si>
  <si>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</si>
  <si>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</si>
  <si>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</si>
  <si>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</si>
  <si>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</si>
  <si>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</si>
  <si>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</si>
  <si>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</si>
  <si>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</si>
  <si>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</si>
  <si>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</si>
  <si>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</si>
  <si>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</si>
  <si>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</si>
  <si>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</si>
  <si>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</si>
  <si>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</si>
  <si>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</si>
  <si>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</si>
  <si>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</si>
  <si>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</si>
  <si>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</si>
  <si>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</si>
  <si>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</si>
  <si>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</si>
  <si>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</si>
  <si>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</si>
  <si>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</si>
  <si>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</si>
  <si>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</si>
  <si>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</si>
  <si>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</si>
  <si>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</si>
  <si>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</si>
  <si>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</si>
  <si>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</si>
  <si>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</si>
  <si>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</si>
  <si>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</si>
  <si>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</si>
  <si>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</si>
  <si>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</si>
  <si>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</si>
  <si>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</si>
  <si>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</si>
  <si>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</si>
  <si>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</si>
  <si>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</si>
  <si>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</si>
  <si>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</si>
  <si>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</si>
  <si>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</si>
  <si>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</si>
  <si>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</si>
  <si>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</si>
  <si>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</si>
  <si>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</si>
  <si>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</si>
  <si>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</si>
  <si>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</si>
  <si>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</si>
  <si>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</si>
  <si>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</si>
  <si>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</si>
  <si>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</si>
  <si>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</si>
  <si>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</si>
  <si>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</si>
  <si>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</si>
  <si>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</si>
  <si>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</si>
  <si>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</si>
  <si>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</si>
  <si>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</si>
  <si>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</si>
  <si>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</si>
  <si>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</si>
  <si>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</si>
  <si>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</si>
  <si>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</si>
  <si>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</si>
  <si>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</si>
  <si>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</si>
  <si>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</si>
  <si>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</si>
  <si>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</si>
  <si>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</si>
  <si>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</si>
  <si>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</si>
  <si>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</si>
  <si>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</si>
  <si>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</si>
  <si>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</si>
  <si>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</si>
  <si>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</si>
  <si>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</si>
  <si>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</si>
  <si>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</si>
  <si>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</si>
  <si>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</si>
  <si>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</si>
  <si>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</si>
  <si>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</si>
  <si>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</si>
  <si>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</si>
  <si>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</si>
  <si>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</si>
  <si>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</si>
  <si>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</si>
  <si>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</si>
  <si>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</si>
  <si>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</si>
  <si>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</si>
  <si>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</si>
  <si>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</si>
  <si>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</si>
  <si>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</si>
  <si>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</si>
  <si>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</si>
  <si>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</si>
  <si>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</si>
  <si>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</si>
  <si>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</si>
  <si>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</si>
  <si>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</si>
  <si>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</si>
  <si>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</si>
  <si>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</si>
  <si>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</si>
  <si>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</si>
  <si>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</si>
  <si>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</si>
  <si>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</si>
  <si>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</si>
  <si>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</si>
  <si>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</si>
  <si>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</si>
  <si>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</si>
  <si>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</si>
  <si>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</si>
  <si>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</si>
  <si>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</si>
  <si>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</si>
  <si>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</si>
  <si>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</si>
  <si>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</si>
  <si>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</si>
  <si>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</si>
  <si>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</si>
  <si>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</si>
  <si>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</si>
  <si>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</si>
  <si>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</si>
  <si>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</si>
  <si>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</si>
  <si>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</si>
  <si>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</si>
  <si>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</si>
  <si>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</si>
  <si>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</si>
  <si>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</si>
  <si>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</si>
  <si>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</si>
  <si>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</si>
  <si>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</si>
  <si>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</si>
  <si>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</si>
  <si>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</si>
  <si>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</si>
  <si>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</si>
  <si>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</si>
  <si>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</si>
  <si>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</si>
  <si>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</si>
  <si>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</si>
  <si>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</si>
  <si>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</si>
  <si>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</si>
  <si>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</si>
  <si>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</si>
  <si>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</si>
  <si>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</si>
  <si>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</si>
  <si>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</si>
  <si>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</si>
  <si>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</si>
  <si>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</si>
  <si>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</si>
  <si>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</si>
  <si>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</si>
  <si>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</si>
  <si>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</si>
  <si>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</si>
  <si>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</si>
  <si>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</si>
  <si>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</si>
  <si>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</si>
  <si>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</si>
  <si>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</si>
  <si>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</si>
  <si>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</si>
  <si>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</si>
  <si>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</si>
  <si>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</si>
  <si>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</si>
  <si>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</si>
  <si>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</si>
  <si>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</si>
  <si>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</si>
  <si>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</si>
  <si>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</si>
  <si>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</si>
  <si>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</si>
  <si>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</si>
  <si>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</si>
  <si>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</si>
  <si>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</si>
  <si>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</si>
  <si>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</si>
  <si>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</si>
  <si>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</si>
  <si>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</si>
  <si>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</si>
  <si>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</si>
  <si>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</si>
  <si>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</si>
  <si>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</si>
  <si>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</si>
  <si>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</si>
  <si>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</si>
  <si>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</si>
  <si>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</si>
  <si>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</si>
  <si>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</si>
  <si>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</si>
  <si>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</si>
  <si>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</si>
  <si>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</si>
  <si>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</si>
  <si>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</si>
  <si>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</si>
  <si>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</si>
  <si>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</si>
  <si>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</si>
  <si>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</si>
  <si>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</si>
  <si>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</si>
  <si>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</si>
  <si>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</si>
  <si>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</si>
  <si>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</si>
  <si>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</si>
  <si>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</si>
  <si>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</si>
  <si>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</si>
  <si>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</si>
  <si>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</si>
  <si>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</si>
  <si>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</si>
  <si>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</si>
  <si>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</si>
  <si>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</si>
  <si>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</si>
  <si>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</si>
  <si>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</si>
  <si>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</si>
  <si>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</si>
  <si>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</si>
  <si>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</si>
  <si>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</si>
  <si>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</si>
  <si>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</si>
  <si>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</si>
  <si>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</si>
  <si>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</si>
  <si>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</si>
  <si>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</si>
  <si>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</si>
  <si>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</si>
  <si>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</si>
  <si>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</si>
  <si>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</si>
  <si>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</si>
  <si>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</si>
  <si>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</si>
  <si>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</si>
  <si>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</si>
  <si>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</si>
  <si>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</si>
  <si>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</si>
  <si>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</si>
  <si>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</si>
  <si>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</si>
  <si>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</si>
  <si>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</si>
  <si>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</si>
  <si>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</si>
  <si>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</si>
  <si>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</si>
  <si>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</si>
  <si>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</si>
  <si>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</si>
  <si>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</si>
  <si>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</si>
  <si>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</si>
  <si>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</si>
  <si>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</si>
  <si>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</si>
  <si>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</si>
  <si>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</si>
  <si>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</si>
  <si>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</si>
  <si>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</si>
  <si>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</si>
  <si>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</si>
  <si>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</si>
  <si>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</si>
  <si>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</si>
  <si>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</si>
  <si>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</si>
  <si>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</si>
  <si>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</si>
  <si>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</si>
  <si>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</si>
  <si>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</si>
  <si>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</si>
  <si>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</si>
  <si>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</si>
  <si>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</si>
  <si>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</si>
  <si>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</si>
  <si>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</si>
  <si>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</si>
  <si>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</si>
  <si>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</si>
  <si>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</si>
  <si>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</si>
  <si>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</si>
  <si>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</si>
  <si>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</si>
  <si>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</si>
  <si>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</si>
  <si>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</si>
  <si>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</si>
  <si>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</si>
  <si>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</si>
  <si>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</si>
  <si>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</si>
  <si>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</si>
  <si>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</si>
  <si>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</si>
  <si>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</si>
  <si>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</si>
  <si>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</si>
  <si>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</si>
  <si>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</si>
  <si>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</si>
  <si>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</si>
  <si>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</si>
  <si>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</si>
  <si>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</si>
  <si>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</si>
  <si>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</si>
  <si>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</si>
  <si>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</si>
  <si>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</si>
  <si>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</si>
  <si>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</si>
  <si>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</si>
  <si>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</si>
  <si>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</si>
  <si>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</si>
  <si>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</si>
  <si>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</si>
  <si>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</si>
  <si>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</si>
  <si>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</si>
  <si>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</si>
  <si>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</si>
  <si>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</si>
  <si>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</si>
  <si>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</si>
  <si>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</si>
  <si>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</si>
  <si>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</si>
  <si>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</si>
  <si>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</si>
  <si>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</si>
  <si>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</si>
  <si>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</si>
  <si>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</si>
  <si>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</si>
  <si>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</si>
  <si>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</si>
  <si>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</si>
  <si>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</si>
  <si>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</si>
  <si>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</si>
  <si>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</si>
  <si>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</si>
  <si>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</si>
  <si>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</si>
  <si>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</si>
  <si>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</si>
  <si>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</si>
  <si>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</si>
  <si>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</si>
  <si>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</si>
  <si>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</si>
  <si>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</si>
  <si>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</si>
  <si>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</si>
  <si>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</si>
  <si>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</si>
  <si>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</si>
  <si>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</si>
  <si>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</si>
  <si>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</si>
  <si>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</si>
  <si>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</si>
  <si>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</si>
  <si>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</si>
  <si>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</si>
  <si>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</si>
  <si>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</si>
  <si>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</si>
  <si>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</si>
  <si>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</si>
  <si>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</si>
  <si>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</si>
  <si>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</si>
  <si>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</si>
  <si>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</si>
  <si>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</si>
  <si>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</si>
  <si>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</si>
  <si>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</si>
  <si>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</si>
  <si>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</si>
  <si>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</si>
  <si>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</si>
  <si>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</si>
  <si>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</si>
  <si>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</si>
  <si>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</si>
  <si>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</si>
  <si>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</si>
  <si>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</si>
  <si>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</si>
  <si>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</si>
  <si>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</si>
  <si>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</si>
  <si>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</si>
  <si>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</si>
  <si>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</si>
  <si>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</si>
  <si>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</si>
  <si>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</si>
  <si>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</si>
  <si>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</si>
  <si>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</si>
  <si>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</si>
  <si>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</si>
  <si>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</si>
  <si>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</si>
  <si>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</si>
  <si>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</si>
  <si>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</si>
  <si>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</si>
  <si>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</si>
  <si>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</si>
  <si>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</si>
  <si>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</si>
  <si>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</si>
  <si>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</si>
  <si>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</si>
  <si>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</si>
  <si>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</si>
  <si>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</si>
  <si>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</si>
  <si>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</si>
  <si>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</si>
  <si>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</si>
  <si>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</si>
  <si>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</si>
  <si>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</si>
  <si>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</si>
  <si>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</si>
  <si>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</si>
  <si>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</si>
  <si>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</si>
  <si>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</si>
  <si>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</si>
  <si>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</si>
  <si>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</si>
  <si>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</si>
  <si>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</si>
  <si>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</si>
  <si>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</si>
  <si>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</si>
  <si>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</si>
  <si>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</si>
  <si>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</si>
  <si>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</si>
  <si>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</si>
  <si>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</si>
  <si>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</si>
  <si>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</si>
  <si>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</si>
  <si>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</si>
  <si>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</si>
  <si>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</si>
  <si>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</si>
  <si>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</si>
  <si>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</si>
  <si>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</si>
  <si>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</si>
  <si>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</si>
  <si>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</si>
  <si>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</si>
  <si>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</si>
  <si>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</si>
  <si>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</si>
  <si>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</si>
  <si>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</si>
  <si>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</si>
  <si>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</si>
  <si>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</si>
  <si>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</si>
  <si>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</si>
  <si>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</si>
  <si>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</si>
  <si>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</si>
  <si>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</si>
  <si>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</si>
  <si>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</si>
  <si>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</si>
  <si>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</si>
  <si>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</si>
  <si>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</si>
  <si>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</si>
  <si>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</si>
  <si>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</si>
  <si>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</si>
  <si>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</si>
  <si>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</si>
  <si>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</si>
  <si>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</si>
  <si>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</si>
  <si>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</si>
  <si>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</si>
  <si>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</si>
  <si>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</si>
  <si>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</si>
  <si>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</si>
  <si>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</si>
  <si>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</si>
  <si>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</si>
  <si>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</si>
  <si>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</si>
  <si>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</si>
  <si>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</si>
  <si>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</si>
  <si>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</si>
  <si>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</si>
  <si>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</si>
  <si>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</si>
  <si>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</si>
  <si>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</si>
  <si>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</si>
  <si>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</si>
  <si>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</si>
  <si>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</si>
  <si>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</si>
  <si>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</si>
  <si>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</si>
  <si>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</si>
  <si>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</si>
  <si>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</si>
  <si>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</si>
  <si>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</si>
  <si>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</si>
  <si>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</si>
  <si>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</si>
  <si>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</si>
  <si>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</si>
  <si>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</si>
  <si>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</si>
  <si>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</si>
  <si>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</si>
  <si>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</si>
  <si>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</si>
  <si>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</si>
  <si>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</si>
  <si>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</si>
  <si>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</si>
  <si>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</si>
  <si>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</si>
  <si>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</si>
  <si>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</si>
  <si>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</si>
  <si>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</si>
  <si>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</si>
  <si>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</si>
  <si>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</si>
  <si>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</si>
  <si>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</si>
  <si>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</si>
  <si>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</si>
  <si>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</si>
  <si>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</si>
  <si>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</si>
  <si>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</si>
  <si>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</si>
  <si>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</si>
  <si>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</si>
  <si>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</si>
  <si>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</si>
  <si>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</si>
  <si>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</si>
  <si>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</si>
  <si>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</si>
  <si>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</si>
  <si>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</si>
  <si>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</si>
  <si>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</si>
  <si>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</si>
  <si>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</si>
  <si>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</si>
  <si>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</si>
  <si>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</si>
  <si>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</si>
  <si>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</si>
  <si>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</si>
  <si>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</si>
  <si>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</si>
  <si>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</si>
  <si>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</si>
  <si>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</si>
  <si>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</si>
  <si>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</si>
  <si>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</si>
  <si>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</si>
  <si>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</si>
  <si>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</si>
  <si>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</si>
  <si>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</si>
  <si>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</si>
  <si>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</si>
  <si>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</si>
  <si>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</si>
  <si>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</si>
  <si>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</si>
  <si>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</si>
  <si>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</si>
  <si>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</si>
  <si>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</si>
  <si>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</si>
  <si>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</si>
  <si>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</si>
  <si>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</si>
  <si>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</si>
  <si>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</si>
  <si>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</si>
  <si>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</si>
  <si>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</si>
  <si>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</si>
  <si>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</si>
  <si>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</si>
  <si>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</si>
  <si>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</si>
  <si>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</si>
  <si>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</si>
  <si>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</si>
  <si>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</si>
  <si>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</si>
  <si>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</si>
  <si>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</si>
  <si>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</si>
  <si>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</si>
  <si>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</si>
  <si>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</si>
  <si>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</si>
  <si>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</si>
  <si>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</si>
  <si>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</si>
  <si>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</si>
  <si>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</si>
  <si>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</si>
  <si>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</si>
  <si>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</si>
  <si>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</si>
  <si>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</si>
  <si>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</si>
  <si>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</si>
  <si>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</si>
  <si>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</si>
  <si>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</si>
  <si>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</si>
  <si>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</si>
  <si>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</si>
  <si>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</si>
  <si>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</si>
  <si>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</si>
  <si>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</si>
  <si>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</si>
  <si>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</si>
  <si>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</si>
  <si>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</si>
  <si>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</si>
  <si>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</si>
  <si>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</si>
  <si>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</si>
  <si>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</si>
  <si>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</si>
  <si>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</si>
  <si>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</si>
  <si>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</si>
  <si>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</si>
  <si>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</si>
  <si>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</si>
  <si>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</si>
  <si>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</si>
  <si>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</si>
  <si>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</si>
  <si>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</si>
  <si>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</si>
  <si>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</si>
  <si>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</si>
  <si>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</si>
  <si>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</si>
  <si>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</si>
  <si>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</si>
  <si>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</si>
  <si>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</si>
  <si>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</si>
  <si>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</si>
  <si>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</si>
  <si>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</si>
  <si>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</si>
  <si>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</si>
  <si>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</si>
  <si>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</si>
  <si>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</si>
  <si>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</si>
  <si>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</si>
  <si>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</si>
  <si>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</si>
  <si>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</si>
  <si>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</si>
  <si>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</si>
  <si>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</si>
  <si>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</si>
  <si>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</si>
  <si>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</si>
  <si>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</si>
  <si>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</si>
  <si>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</si>
  <si>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</si>
  <si>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</si>
  <si>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</si>
  <si>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</si>
  <si>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</si>
  <si>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</si>
  <si>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</si>
  <si>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</si>
  <si>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</si>
  <si>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</si>
  <si>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</si>
  <si>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</si>
  <si>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</si>
  <si>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</si>
  <si>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</si>
  <si>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</si>
  <si>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</si>
  <si>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</si>
  <si>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</si>
  <si>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</si>
  <si>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</si>
  <si>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</si>
  <si>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</si>
  <si>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</si>
  <si>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</si>
  <si>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</si>
  <si>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</si>
  <si>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</si>
  <si>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</si>
  <si>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</si>
  <si>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</si>
  <si>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</si>
  <si>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</si>
  <si>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</si>
  <si>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</si>
  <si>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</si>
  <si>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</si>
  <si>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</si>
  <si>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</si>
  <si>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</si>
  <si>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</si>
  <si>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</si>
  <si>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</si>
  <si>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</si>
  <si>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</si>
  <si>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</si>
  <si>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</si>
  <si>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</si>
  <si>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</si>
  <si>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</si>
  <si>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</si>
  <si>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</si>
  <si>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</si>
  <si>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</si>
  <si>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</si>
  <si>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</si>
  <si>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</si>
  <si>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</si>
  <si>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</si>
  <si>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</si>
  <si>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</si>
  <si>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</si>
  <si>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</si>
  <si>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</si>
  <si>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</si>
  <si>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</si>
  <si>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</si>
  <si>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</si>
  <si>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</si>
  <si>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</si>
  <si>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</si>
  <si>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</si>
  <si>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</si>
  <si>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</si>
  <si>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</si>
  <si>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</si>
  <si>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</si>
  <si>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</si>
  <si>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</si>
  <si>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</si>
  <si>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</si>
  <si>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</si>
  <si>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</si>
  <si>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</si>
  <si>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</si>
  <si>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</si>
  <si>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</si>
  <si>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</si>
  <si>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</si>
  <si>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</si>
  <si>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</si>
  <si>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</si>
  <si>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</si>
  <si>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</si>
  <si>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</si>
  <si>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</si>
  <si>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</si>
  <si>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</si>
  <si>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</si>
  <si>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</si>
  <si>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</si>
  <si>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</si>
  <si>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</si>
  <si>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</si>
  <si>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</si>
  <si>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</si>
  <si>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</si>
  <si>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</si>
  <si>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</si>
  <si>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</si>
  <si>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</si>
  <si>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</si>
  <si>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</si>
  <si>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</si>
  <si>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</si>
  <si>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</si>
  <si>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</si>
  <si>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</si>
  <si>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</si>
  <si>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</si>
  <si>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</si>
  <si>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</si>
  <si>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</si>
  <si>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</si>
  <si>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</si>
  <si>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</si>
  <si>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</si>
  <si>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</si>
  <si>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</si>
  <si>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</si>
  <si>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</si>
  <si>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</si>
  <si>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</si>
  <si>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</si>
  <si>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</si>
  <si>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</si>
  <si>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</si>
  <si>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</si>
  <si>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</si>
  <si>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</si>
  <si>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</si>
  <si>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</si>
  <si>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</si>
  <si>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</si>
  <si>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</si>
  <si>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</si>
  <si>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</si>
  <si>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</si>
  <si>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</si>
  <si>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</si>
  <si>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</si>
  <si>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</si>
  <si>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</si>
  <si>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</si>
  <si>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</si>
  <si>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</si>
  <si>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</si>
  <si>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</si>
  <si>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</si>
  <si>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</si>
  <si>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</si>
  <si>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</si>
  <si>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</si>
  <si>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</si>
  <si>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</si>
  <si>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</si>
  <si>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</si>
  <si>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</si>
  <si>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</si>
  <si>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</si>
  <si>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</si>
  <si>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</si>
  <si>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</si>
  <si>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</si>
  <si>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</si>
  <si>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</si>
  <si>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</si>
  <si>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</si>
  <si>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</si>
  <si>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</si>
  <si>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</si>
  <si>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</si>
  <si>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</si>
  <si>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</si>
  <si>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</si>
  <si>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</si>
  <si>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</si>
  <si>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</si>
  <si>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</si>
  <si>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</si>
  <si>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</si>
  <si>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</si>
  <si>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</si>
  <si>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</si>
  <si>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</si>
  <si>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</si>
  <si>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</si>
  <si>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</si>
  <si>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</si>
  <si>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</si>
  <si>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</si>
  <si>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</si>
  <si>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</si>
  <si>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</si>
  <si>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</si>
  <si>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</si>
  <si>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</si>
  <si>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</si>
  <si>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</si>
  <si>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</si>
  <si>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</si>
  <si>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</si>
  <si>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</si>
  <si>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</si>
  <si>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</si>
  <si>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</si>
  <si>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</si>
  <si>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</si>
  <si>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</si>
  <si>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</si>
  <si>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</si>
  <si>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</si>
  <si>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</si>
  <si>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</si>
  <si>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</si>
  <si>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</si>
  <si>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</si>
  <si>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</si>
  <si>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</si>
  <si>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</si>
  <si>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</si>
  <si>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</si>
  <si>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</si>
  <si>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</si>
  <si>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</si>
  <si>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</si>
  <si>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</si>
  <si>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</si>
  <si>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</si>
  <si>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</si>
  <si>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</si>
  <si>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</si>
  <si>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</si>
  <si>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</si>
  <si>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</si>
  <si>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</si>
  <si>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</si>
  <si>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</si>
  <si>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</si>
  <si>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</si>
  <si>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</si>
  <si>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</si>
  <si>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</si>
  <si>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</si>
  <si>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</si>
  <si>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</si>
  <si>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</si>
  <si>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</si>
  <si>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</si>
  <si>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</si>
  <si>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</si>
  <si>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</si>
  <si>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</si>
  <si>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</si>
  <si>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</si>
  <si>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</si>
  <si>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</si>
  <si>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</si>
  <si>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</si>
  <si>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</si>
  <si>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</si>
  <si>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</si>
  <si>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</si>
  <si>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</si>
  <si>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</si>
  <si>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</si>
  <si>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</si>
  <si>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</si>
  <si>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</si>
  <si>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</si>
  <si>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</si>
  <si>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</si>
  <si>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</si>
  <si>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</si>
  <si>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</si>
  <si>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</si>
  <si>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</si>
  <si>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</si>
  <si>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</si>
  <si>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</si>
  <si>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</si>
  <si>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</si>
  <si>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</si>
  <si>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</si>
  <si>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</si>
  <si>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</si>
  <si>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</si>
  <si>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</si>
  <si>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</si>
  <si>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</si>
  <si>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</si>
  <si>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</si>
  <si>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</si>
  <si>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</si>
  <si>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</si>
  <si>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</si>
  <si>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</si>
  <si>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</si>
  <si>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</si>
  <si>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</si>
  <si>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</si>
  <si>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</si>
  <si>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</si>
  <si>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</si>
  <si>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</si>
  <si>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</si>
  <si>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</si>
  <si>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</si>
  <si>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</si>
  <si>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</si>
  <si>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</si>
  <si>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</si>
  <si>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</si>
  <si>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</si>
  <si>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</si>
  <si>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</si>
  <si>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</si>
  <si>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</si>
  <si>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</si>
  <si>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</si>
  <si>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</si>
  <si>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</si>
  <si>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</si>
  <si>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</si>
  <si>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</si>
  <si>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</si>
  <si>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</si>
  <si>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</si>
  <si>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</si>
  <si>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</si>
  <si>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</si>
  <si>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</si>
  <si>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</si>
  <si>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</si>
  <si>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</si>
  <si>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</si>
  <si>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</si>
  <si>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</si>
  <si>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</si>
  <si>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</si>
  <si>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</si>
  <si>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</si>
  <si>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</si>
  <si>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</si>
  <si>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</si>
  <si>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</si>
  <si>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</si>
  <si>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</si>
  <si>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</si>
  <si>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</si>
  <si>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</si>
  <si>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</si>
  <si>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</si>
  <si>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</si>
  <si>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</si>
  <si>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</si>
  <si>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</si>
  <si>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</si>
  <si>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</si>
  <si>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</si>
  <si>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</si>
  <si>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</si>
  <si>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</si>
  <si>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</si>
  <si>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</si>
  <si>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</si>
  <si>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</si>
  <si>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</si>
  <si>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</si>
  <si>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</si>
  <si>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</si>
  <si>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</si>
  <si>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</si>
  <si>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</si>
  <si>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</si>
  <si>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</si>
  <si>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</si>
  <si>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</si>
  <si>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</si>
  <si>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</si>
  <si>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</si>
  <si>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</si>
  <si>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</si>
  <si>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</si>
  <si>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</si>
  <si>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</si>
  <si>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</si>
  <si>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</si>
  <si>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</si>
  <si>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</si>
  <si>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</si>
  <si>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</si>
  <si>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</si>
  <si>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</si>
  <si>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</si>
  <si>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</si>
  <si>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</si>
  <si>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</si>
  <si>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</si>
  <si>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</si>
  <si>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</si>
  <si>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</si>
  <si>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</si>
  <si>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</si>
  <si>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</si>
  <si>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</si>
  <si>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</si>
  <si>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</si>
  <si>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</si>
  <si>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</si>
  <si>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</si>
  <si>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</si>
  <si>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</si>
  <si>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</si>
  <si>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</si>
  <si>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</si>
  <si>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</si>
  <si>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</si>
  <si>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</si>
  <si>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</si>
  <si>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</si>
  <si>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</si>
  <si>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</si>
  <si>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</si>
  <si>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</si>
  <si>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</si>
  <si>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</si>
  <si>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</si>
  <si>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</si>
  <si>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</si>
  <si>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</si>
  <si>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</si>
  <si>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</si>
  <si>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</si>
  <si>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</si>
  <si>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</si>
  <si>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</si>
  <si>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</si>
  <si>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</si>
  <si>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</si>
  <si>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</si>
  <si>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</si>
  <si>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</si>
  <si>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</si>
  <si>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</si>
  <si>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</si>
  <si>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</si>
  <si>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</si>
  <si>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</si>
  <si>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</si>
  <si>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</si>
  <si>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</si>
  <si>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</si>
  <si>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</si>
  <si>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</si>
  <si>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</si>
  <si>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</si>
  <si>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</si>
  <si>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</si>
  <si>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</si>
  <si>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</si>
  <si>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</si>
  <si>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</si>
  <si>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</si>
  <si>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</si>
  <si>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</si>
  <si>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</si>
  <si>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</si>
  <si>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</si>
  <si>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</si>
  <si>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</si>
  <si>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</si>
  <si>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</si>
  <si>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</si>
  <si>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</si>
  <si>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</si>
  <si>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</si>
  <si>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</si>
  <si>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</si>
  <si>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</si>
  <si>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</si>
  <si>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</si>
  <si>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</si>
  <si>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</si>
  <si>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</si>
  <si>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</si>
  <si>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</si>
  <si>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</si>
  <si>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</si>
  <si>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</si>
  <si>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</si>
  <si>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</si>
  <si>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</si>
  <si>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</si>
  <si>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</si>
  <si>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</si>
  <si>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</si>
  <si>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</si>
  <si>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</si>
  <si>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</si>
  <si>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</si>
  <si>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</si>
  <si>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</si>
  <si>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</si>
  <si>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</si>
  <si>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</si>
  <si>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</si>
  <si>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</si>
  <si>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</si>
  <si>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</si>
  <si>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</si>
  <si>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</si>
  <si>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</si>
  <si>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</si>
  <si>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</si>
  <si>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</si>
  <si>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</si>
  <si>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</si>
  <si>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</si>
  <si>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</si>
  <si>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</si>
  <si>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</si>
  <si>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</si>
  <si>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</si>
  <si>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</si>
  <si>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</si>
  <si>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</si>
  <si>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</si>
  <si>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</si>
  <si>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</si>
  <si>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</si>
  <si>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</si>
  <si>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</si>
  <si>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</si>
  <si>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</si>
  <si>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</si>
  <si>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</si>
  <si>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</si>
  <si>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</si>
  <si>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</si>
  <si>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</si>
  <si>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</si>
  <si>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</si>
  <si>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</si>
  <si>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</si>
  <si>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</si>
  <si>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</si>
  <si>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</si>
  <si>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</si>
  <si>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</si>
  <si>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</si>
  <si>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</si>
  <si>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</si>
  <si>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</si>
  <si>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</si>
  <si>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</si>
  <si>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</si>
  <si>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</si>
  <si>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</si>
  <si>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</si>
  <si>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</si>
  <si>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</si>
  <si>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</si>
  <si>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</si>
  <si>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</si>
  <si>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</si>
  <si>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</si>
  <si>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</si>
  <si>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</si>
  <si>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</si>
  <si>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</si>
  <si>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</si>
  <si>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</si>
  <si>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</si>
  <si>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</si>
  <si>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</si>
  <si>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</si>
  <si>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</si>
  <si>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</si>
  <si>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</si>
  <si>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</si>
  <si>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</si>
  <si>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</si>
  <si>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</si>
  <si>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</si>
  <si>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</si>
  <si>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</si>
  <si>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</si>
  <si>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</si>
  <si>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</si>
  <si>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</si>
  <si>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</si>
  <si>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</si>
  <si>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</si>
  <si>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</si>
  <si>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</si>
  <si>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</si>
  <si>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</si>
  <si>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</si>
  <si>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</si>
  <si>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</si>
  <si>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</si>
  <si>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</si>
  <si>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</si>
  <si>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</si>
  <si>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</si>
  <si>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</si>
  <si>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</si>
  <si>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</si>
  <si>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</si>
  <si>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</si>
  <si>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</si>
  <si>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</si>
  <si>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</si>
  <si>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</si>
  <si>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</si>
  <si>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</si>
  <si>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</si>
  <si>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</si>
  <si>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</si>
  <si>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</si>
  <si>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</si>
  <si>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</si>
  <si>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</si>
  <si>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</si>
  <si>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</si>
  <si>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</si>
  <si>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</si>
  <si>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</si>
  <si>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</si>
  <si>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</si>
  <si>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</si>
  <si>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</si>
  <si>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</si>
  <si>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</si>
  <si>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</si>
  <si>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</si>
  <si>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</si>
  <si>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</si>
  <si>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</si>
  <si>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</si>
  <si>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</si>
  <si>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</si>
  <si>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</si>
  <si>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</si>
  <si>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</si>
  <si>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</si>
  <si>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</si>
  <si>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</si>
  <si>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</si>
  <si>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</si>
  <si>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</si>
  <si>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</si>
  <si>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</si>
  <si>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</si>
  <si>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</si>
  <si>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</si>
  <si>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</si>
  <si>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</si>
  <si>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</si>
  <si>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</si>
  <si>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</si>
  <si>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</si>
  <si>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</si>
  <si>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</si>
  <si>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</si>
  <si>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</si>
  <si>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</si>
  <si>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</si>
  <si>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</si>
  <si>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</si>
  <si>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</si>
  <si>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</si>
  <si>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</si>
  <si>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</si>
  <si>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</si>
  <si>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</si>
  <si>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</si>
  <si>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</si>
  <si>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</si>
  <si>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</si>
  <si>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</si>
  <si>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</si>
  <si>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</si>
  <si>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</si>
  <si>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</si>
  <si>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</si>
  <si>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</si>
  <si>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</si>
  <si>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</si>
  <si>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</si>
  <si>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</si>
  <si>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</si>
  <si>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</si>
  <si>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</si>
  <si>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</si>
  <si>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</si>
  <si>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</si>
  <si>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</si>
  <si>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</si>
  <si>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</si>
  <si>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</si>
  <si>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</si>
  <si>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</si>
  <si>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</si>
  <si>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</si>
  <si>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</si>
  <si>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</si>
  <si>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</si>
  <si>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</si>
  <si>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</si>
  <si>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</si>
  <si>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</si>
  <si>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</si>
  <si>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</si>
  <si>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</si>
  <si>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</si>
  <si>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</si>
  <si>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</si>
  <si>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</si>
  <si>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</si>
  <si>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</si>
  <si>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</si>
  <si>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</si>
  <si>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</si>
  <si>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</si>
  <si>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</si>
  <si>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</si>
  <si>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</si>
  <si>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</si>
  <si>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</si>
  <si>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</si>
  <si>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</si>
  <si>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</si>
  <si>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</si>
  <si>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</si>
  <si>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</si>
  <si>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</si>
  <si>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</si>
  <si>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</si>
  <si>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</si>
  <si>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</si>
  <si>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</si>
  <si>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</si>
  <si>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</si>
  <si>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</si>
  <si>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</si>
  <si>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</si>
  <si>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</si>
  <si>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</si>
  <si>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</si>
  <si>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</si>
  <si>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</si>
  <si>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</si>
  <si>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</si>
  <si>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</si>
  <si>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</si>
  <si>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</si>
  <si>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</si>
  <si>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</si>
  <si>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</si>
  <si>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</si>
  <si>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</si>
  <si>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</si>
  <si>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</si>
  <si>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</si>
  <si>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</si>
  <si>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</si>
  <si>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</si>
  <si>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</si>
  <si>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</si>
  <si>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</si>
  <si>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</si>
  <si>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</si>
  <si>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</si>
  <si>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</si>
  <si>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</si>
  <si>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</si>
  <si>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</si>
  <si>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</si>
  <si>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</si>
  <si>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</si>
  <si>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</si>
  <si>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</si>
  <si>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</si>
  <si>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</si>
  <si>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</si>
  <si>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</si>
  <si>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</si>
  <si>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</si>
  <si>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</si>
  <si>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</si>
  <si>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</si>
  <si>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</si>
  <si>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</si>
  <si>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</si>
  <si>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</si>
  <si>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</si>
  <si>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</si>
  <si>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</si>
  <si>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</si>
  <si>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</si>
  <si>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</si>
  <si>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</si>
  <si>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</si>
  <si>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</si>
  <si>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</si>
  <si>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</si>
  <si>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</si>
  <si>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</si>
  <si>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</si>
  <si>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</si>
  <si>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</si>
  <si>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</si>
  <si>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</si>
  <si>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</si>
  <si>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</si>
  <si>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</si>
  <si>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</si>
  <si>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</si>
  <si>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</si>
  <si>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</si>
  <si>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</si>
  <si>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</si>
  <si>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</si>
  <si>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</si>
  <si>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</si>
  <si>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</si>
  <si>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</si>
  <si>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</si>
  <si>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</si>
  <si>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</si>
  <si>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</si>
  <si>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</si>
  <si>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</si>
  <si>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</si>
  <si>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</si>
  <si>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</si>
  <si>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</si>
  <si>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</si>
  <si>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</si>
  <si>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</si>
  <si>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</si>
  <si>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</si>
  <si>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</si>
  <si>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</si>
  <si>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</si>
  <si>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</si>
  <si>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</si>
  <si>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</si>
  <si>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</si>
  <si>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</si>
  <si>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</si>
  <si>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</si>
  <si>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</si>
  <si>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</si>
  <si>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</si>
  <si>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</si>
  <si>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</si>
  <si>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</si>
  <si>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</si>
  <si>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</si>
  <si>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</si>
  <si>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</si>
  <si>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</si>
  <si>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</si>
  <si>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</si>
  <si>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</si>
  <si>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</si>
  <si>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</si>
  <si>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</si>
  <si>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</si>
  <si>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</si>
  <si>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</si>
  <si>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</si>
  <si>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</si>
  <si>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</si>
  <si>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</si>
  <si>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</si>
  <si>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</si>
  <si>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</si>
  <si>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</si>
  <si>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</si>
  <si>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</si>
  <si>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</si>
  <si>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</si>
  <si>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</si>
  <si>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</si>
  <si>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</si>
  <si>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</si>
  <si>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</si>
  <si>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</si>
  <si>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</si>
  <si>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</si>
  <si>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</si>
  <si>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</si>
  <si>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</si>
  <si>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</si>
  <si>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</si>
  <si>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</si>
  <si>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</si>
  <si>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</si>
  <si>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</si>
  <si>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</si>
  <si>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</si>
  <si>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</si>
  <si>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</si>
  <si>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</si>
  <si>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</si>
  <si>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</si>
  <si>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</si>
  <si>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</si>
  <si>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</si>
  <si>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</si>
  <si>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</si>
  <si>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</si>
  <si>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</si>
  <si>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</si>
  <si>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</si>
  <si>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</si>
  <si>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</si>
  <si>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</si>
  <si>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</si>
  <si>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</si>
  <si>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</si>
  <si>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</si>
  <si>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</si>
  <si>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</si>
  <si>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</si>
  <si>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</si>
  <si>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</si>
  <si>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</si>
  <si>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</si>
  <si>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</si>
  <si>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</si>
  <si>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</si>
  <si>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</si>
  <si>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</si>
  <si>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</si>
  <si>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</si>
  <si>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</si>
  <si>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</si>
  <si>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</si>
  <si>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</si>
  <si>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</si>
  <si>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</si>
  <si>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</si>
  <si>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</si>
  <si>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</si>
  <si>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</si>
  <si>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</si>
  <si>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</si>
  <si>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</si>
  <si>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</si>
  <si>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</si>
  <si>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</si>
  <si>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</si>
  <si>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</si>
  <si>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</si>
  <si>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</si>
  <si>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</si>
  <si>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</si>
  <si>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</si>
  <si>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</si>
  <si>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</si>
  <si>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</si>
  <si>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</si>
  <si>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</si>
  <si>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</si>
  <si>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</si>
  <si>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</si>
  <si>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</si>
  <si>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</si>
  <si>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</si>
  <si>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</si>
  <si>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</si>
  <si>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</si>
  <si>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</si>
  <si>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</si>
  <si>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</si>
  <si>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</si>
  <si>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</si>
  <si>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</si>
  <si>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</si>
  <si>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</si>
  <si>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</si>
  <si>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</si>
  <si>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</si>
  <si>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</si>
  <si>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</si>
  <si>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</si>
  <si>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</si>
  <si>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</si>
  <si>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</si>
  <si>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</si>
  <si>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</si>
  <si>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</si>
  <si>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</si>
  <si>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</si>
  <si>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</si>
  <si>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</si>
  <si>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</si>
  <si>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</si>
  <si>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</si>
  <si>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</si>
  <si>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</si>
  <si>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</si>
  <si>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</si>
  <si>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</si>
  <si>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</si>
  <si>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</si>
  <si>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</si>
  <si>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</si>
  <si>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</si>
  <si>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</si>
  <si>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</si>
  <si>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</si>
  <si>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</si>
  <si>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</si>
  <si>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</si>
  <si>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</si>
  <si>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</si>
  <si>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</si>
  <si>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</si>
  <si>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</si>
  <si>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</si>
  <si>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</si>
  <si>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</si>
  <si>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</si>
  <si>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</si>
  <si>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</si>
  <si>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</si>
  <si>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</si>
  <si>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</si>
  <si>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</si>
  <si>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</si>
  <si>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</si>
  <si>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</si>
  <si>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</si>
  <si>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</si>
  <si>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</si>
  <si>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</si>
  <si>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</si>
  <si>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</si>
  <si>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</si>
  <si>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</si>
  <si>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</si>
  <si>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</si>
  <si>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</si>
  <si>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</si>
  <si>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</si>
  <si>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</si>
  <si>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</si>
  <si>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</si>
  <si>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</si>
  <si>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</si>
  <si>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</si>
  <si>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</si>
  <si>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</si>
  <si>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</si>
  <si>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</si>
  <si>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</si>
  <si>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</si>
  <si>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</si>
  <si>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</si>
  <si>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</si>
  <si>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</si>
  <si>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</si>
  <si>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</si>
  <si>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</si>
  <si>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</si>
  <si>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</si>
  <si>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</si>
  <si>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</si>
  <si>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</si>
  <si>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</si>
  <si>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</si>
  <si>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</si>
  <si>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</si>
  <si>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</si>
  <si>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</si>
  <si>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</si>
  <si>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</si>
  <si>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</si>
  <si>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</si>
  <si>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</si>
  <si>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</si>
  <si>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</si>
  <si>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</si>
  <si>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</si>
  <si>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</si>
  <si>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</si>
  <si>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</si>
  <si>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</si>
  <si>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</si>
  <si>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</si>
  <si>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</si>
  <si>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</si>
  <si>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</si>
  <si>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</si>
  <si>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</si>
  <si>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</si>
  <si>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</si>
  <si>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</si>
  <si>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</si>
  <si>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</si>
  <si>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</si>
  <si>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</si>
  <si>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</si>
  <si>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</si>
  <si>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</si>
  <si>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</si>
  <si>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</si>
  <si>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</si>
  <si>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</si>
  <si>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</si>
  <si>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</si>
  <si>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</si>
  <si>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</si>
  <si>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</si>
  <si>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</si>
  <si>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</si>
  <si>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</si>
  <si>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</si>
  <si>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</si>
  <si>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</si>
  <si>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</si>
  <si>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</si>
  <si>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</si>
  <si>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</si>
  <si>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</si>
  <si>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</si>
  <si>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</si>
  <si>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</si>
  <si>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</si>
  <si>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</si>
  <si>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</si>
  <si>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</si>
  <si>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</si>
  <si>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</si>
  <si>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</si>
  <si>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</si>
  <si>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</si>
  <si>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</si>
  <si>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</si>
  <si>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</si>
  <si>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</si>
  <si>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</si>
  <si>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</si>
  <si>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</si>
  <si>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</si>
  <si>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</si>
  <si>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</si>
  <si>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</si>
  <si>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</si>
  <si>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</si>
  <si>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</si>
  <si>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</si>
  <si>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</si>
  <si>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</si>
  <si>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</si>
  <si>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</si>
  <si>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</si>
  <si>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</si>
  <si>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</si>
  <si>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</si>
  <si>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</si>
  <si>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</si>
  <si>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</si>
  <si>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</si>
  <si>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</si>
  <si>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</si>
  <si>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</si>
  <si>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</si>
  <si>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</si>
  <si>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</si>
  <si>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</si>
  <si>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</si>
  <si>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</si>
  <si>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</si>
  <si>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</si>
  <si>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</si>
  <si>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</si>
  <si>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</si>
  <si>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</si>
  <si>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</si>
  <si>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</si>
  <si>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</si>
  <si>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</si>
  <si>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</si>
  <si>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</si>
  <si>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</si>
  <si>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</si>
  <si>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</si>
  <si>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</si>
  <si>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</si>
  <si>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</si>
  <si>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</si>
  <si>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</si>
  <si>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</si>
  <si>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</si>
  <si>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</si>
  <si>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</si>
  <si>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</si>
  <si>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</si>
  <si>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</si>
  <si>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</si>
  <si>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</si>
  <si>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</si>
  <si>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</si>
  <si>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</si>
  <si>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</si>
  <si>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</si>
  <si>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</si>
  <si>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</si>
  <si>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</si>
  <si>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</si>
  <si>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</si>
  <si>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</si>
  <si>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</si>
  <si>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</si>
  <si>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</si>
  <si>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</si>
  <si>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</si>
  <si>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</si>
  <si>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</si>
  <si>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</si>
  <si>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</si>
  <si>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</si>
  <si>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</si>
  <si>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</si>
  <si>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</si>
  <si>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</si>
  <si>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</si>
  <si>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</si>
  <si>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</si>
  <si>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</si>
  <si>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</si>
  <si>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</si>
  <si>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</si>
  <si>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</si>
  <si>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</si>
  <si>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</si>
  <si>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</si>
  <si>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</si>
  <si>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</si>
  <si>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</si>
  <si>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</si>
  <si>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</si>
  <si>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</si>
  <si>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</si>
  <si>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</si>
  <si>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</si>
  <si>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</si>
  <si>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</si>
  <si>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</si>
  <si>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</si>
  <si>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</si>
  <si>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</si>
  <si>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</si>
  <si>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</si>
  <si>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</si>
  <si>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</si>
  <si>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</si>
  <si>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</si>
  <si>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</si>
  <si>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</si>
  <si>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</si>
  <si>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</si>
  <si>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</si>
  <si>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</si>
  <si>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</si>
  <si>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</si>
  <si>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</si>
  <si>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</si>
  <si>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</si>
  <si>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</si>
  <si>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</si>
  <si>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</si>
  <si>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</si>
  <si>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</si>
  <si>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</si>
  <si>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</si>
  <si>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</si>
  <si>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</si>
  <si>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</si>
  <si>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</si>
  <si>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</si>
  <si>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</si>
  <si>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</si>
  <si>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</si>
  <si>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</si>
  <si>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</si>
  <si>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</si>
  <si>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</si>
  <si>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</si>
  <si>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</si>
  <si>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</si>
  <si>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</si>
  <si>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</si>
  <si>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</si>
  <si>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</si>
  <si>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</si>
  <si>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</si>
  <si>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</si>
  <si>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</si>
  <si>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</si>
  <si>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</si>
  <si>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</si>
  <si>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</si>
  <si>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</si>
  <si>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</si>
  <si>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</si>
  <si>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</si>
  <si>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</si>
  <si>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</si>
  <si>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</si>
  <si>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</si>
  <si>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</si>
  <si>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</si>
  <si>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</si>
  <si>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</si>
  <si>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</si>
  <si>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</si>
  <si>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</si>
  <si>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</si>
  <si>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</si>
  <si>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</si>
  <si>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</si>
  <si>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</si>
  <si>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</si>
  <si>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</si>
  <si>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</si>
  <si>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</si>
  <si>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</si>
  <si>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</si>
  <si>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</si>
  <si>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</si>
  <si>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</si>
  <si>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</si>
  <si>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</si>
  <si>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</si>
  <si>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</si>
  <si>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</si>
  <si>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</si>
  <si>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</si>
  <si>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</si>
  <si>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</si>
  <si>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</si>
  <si>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</si>
  <si>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</si>
  <si>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</si>
  <si>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</si>
  <si>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</si>
  <si>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</si>
  <si>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</si>
  <si>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</si>
  <si>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</si>
  <si>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</si>
  <si>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</si>
  <si>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</si>
  <si>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</si>
  <si>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</si>
  <si>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</si>
  <si>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</si>
  <si>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</si>
  <si>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</si>
  <si>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</si>
  <si>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</si>
  <si>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</si>
  <si>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</si>
  <si>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</si>
  <si>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</si>
  <si>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</si>
  <si>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</si>
  <si>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</si>
  <si>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</si>
  <si>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</si>
  <si>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</si>
  <si>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</si>
  <si>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</si>
  <si>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</si>
  <si>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</si>
  <si>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</si>
  <si>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</si>
  <si>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</si>
  <si>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</si>
  <si>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</si>
  <si>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</si>
  <si>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</si>
  <si>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</si>
  <si>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</si>
  <si>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</si>
  <si>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</si>
  <si>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</si>
  <si>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</si>
  <si>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</si>
  <si>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</si>
  <si>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</si>
  <si>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</si>
  <si>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</si>
  <si>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</si>
  <si>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</si>
  <si>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</si>
  <si>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</si>
  <si>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</si>
  <si>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</si>
  <si>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</si>
  <si>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</si>
  <si>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</si>
  <si>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</si>
  <si>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</si>
  <si>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</si>
  <si>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</si>
  <si>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</si>
  <si>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</si>
  <si>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</si>
  <si>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</si>
  <si>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</si>
  <si>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</si>
  <si>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</si>
  <si>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</si>
  <si>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</si>
  <si>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</si>
  <si>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</si>
  <si>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</si>
  <si>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</si>
  <si>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</si>
  <si>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</si>
  <si>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</si>
  <si>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</si>
  <si>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</si>
  <si>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</si>
  <si>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</si>
  <si>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</si>
  <si>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</si>
  <si>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</si>
  <si>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</si>
  <si>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</si>
  <si>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</si>
  <si>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</si>
  <si>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</si>
  <si>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</si>
  <si>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</si>
  <si>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</si>
  <si>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</si>
  <si>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</si>
  <si>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</si>
  <si>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</si>
  <si>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</si>
  <si>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</si>
  <si>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</si>
  <si>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</si>
  <si>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</si>
  <si>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</si>
  <si>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</si>
  <si>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</si>
  <si>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</si>
  <si>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</si>
  <si>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</si>
  <si>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</si>
  <si>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</si>
  <si>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</si>
  <si>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</si>
  <si>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</si>
  <si>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</si>
  <si>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</si>
  <si>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</si>
  <si>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</si>
  <si>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</si>
  <si>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</si>
  <si>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</si>
  <si>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</si>
  <si>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</si>
  <si>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</si>
  <si>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</si>
  <si>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</si>
  <si>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</si>
  <si>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</si>
  <si>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</si>
  <si>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</si>
  <si>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</si>
  <si>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</si>
  <si>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</si>
  <si>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</si>
  <si>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</si>
  <si>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</si>
  <si>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</si>
  <si>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</si>
  <si>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</si>
  <si>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</si>
  <si>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</si>
  <si>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</si>
  <si>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</si>
  <si>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</si>
  <si>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</si>
  <si>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</si>
  <si>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</si>
  <si>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</si>
  <si>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</si>
  <si>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</si>
  <si>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</si>
  <si>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</si>
  <si>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</si>
  <si>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</si>
  <si>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</si>
  <si>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</si>
  <si>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</si>
  <si>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</si>
  <si>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</si>
  <si>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</si>
  <si>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</si>
  <si>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</si>
  <si>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</si>
  <si>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</si>
  <si>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</si>
  <si>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</si>
  <si>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</si>
  <si>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</si>
  <si>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</si>
  <si>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</si>
  <si>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</si>
  <si>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</si>
  <si>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</si>
  <si>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</si>
  <si>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</si>
  <si>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</si>
  <si>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</si>
  <si>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</si>
  <si>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</si>
  <si>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</si>
  <si>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</si>
  <si>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</si>
  <si>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</si>
  <si>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</si>
  <si>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</si>
  <si>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</si>
  <si>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</si>
  <si>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</si>
  <si>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</si>
  <si>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</si>
  <si>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</si>
  <si>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</si>
  <si>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</si>
  <si>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</si>
  <si>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</si>
  <si>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</si>
  <si>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</si>
  <si>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</si>
  <si>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</si>
  <si>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</si>
  <si>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</si>
  <si>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</si>
  <si>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</si>
  <si>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</si>
  <si>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</si>
  <si>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</si>
  <si>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</si>
  <si>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</si>
  <si>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</si>
  <si>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</si>
  <si>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</si>
  <si>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</si>
  <si>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</si>
  <si>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</si>
  <si>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</si>
  <si>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</si>
  <si>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</si>
  <si>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</si>
  <si>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</si>
  <si>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</si>
  <si>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</si>
  <si>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</si>
  <si>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</si>
  <si>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</si>
  <si>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</si>
  <si>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</si>
  <si>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</si>
  <si>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</si>
  <si>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</si>
  <si>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</si>
  <si>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</si>
  <si>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</si>
  <si>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</si>
  <si>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</si>
  <si>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</si>
  <si>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</si>
  <si>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</si>
  <si>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</si>
  <si>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</si>
  <si>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</si>
  <si>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</si>
  <si>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</si>
  <si>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</si>
  <si>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</si>
  <si>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</si>
  <si>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</si>
  <si>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</si>
  <si>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</si>
  <si>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</si>
  <si>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</si>
  <si>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</si>
  <si>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</si>
  <si>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</si>
  <si>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</si>
  <si>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</si>
  <si>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</si>
  <si>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</si>
  <si>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</si>
  <si>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</si>
  <si>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</si>
  <si>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</si>
  <si>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</si>
  <si>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</si>
  <si>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</si>
  <si>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</si>
  <si>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</si>
  <si>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</si>
  <si>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</si>
  <si>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</si>
  <si>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</si>
  <si>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</si>
  <si>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</si>
  <si>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</si>
  <si>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</si>
  <si>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</si>
  <si>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</si>
  <si>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</si>
  <si>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</si>
  <si>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</si>
  <si>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</si>
  <si>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</si>
  <si>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</si>
  <si>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</si>
  <si>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</si>
  <si>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</si>
  <si>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</si>
  <si>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</si>
  <si>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</si>
  <si>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</si>
  <si>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</si>
  <si>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</si>
  <si>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</si>
  <si>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</si>
  <si>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</si>
  <si>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</si>
  <si>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</si>
  <si>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</si>
  <si>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</si>
  <si>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</si>
  <si>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</si>
  <si>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</si>
  <si>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</si>
  <si>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</si>
  <si>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</si>
  <si>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</si>
  <si>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</si>
  <si>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</si>
  <si>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</si>
  <si>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</si>
  <si>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</si>
  <si>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</si>
  <si>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</si>
  <si>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</si>
  <si>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</si>
  <si>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</si>
  <si>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</si>
  <si>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</si>
  <si>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</si>
  <si>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</si>
  <si>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</si>
  <si>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</si>
  <si>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</si>
  <si>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</si>
  <si>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</si>
  <si>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</si>
  <si>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</si>
  <si>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</si>
  <si>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</si>
  <si>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</si>
  <si>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</si>
  <si>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</si>
  <si>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</si>
  <si>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</si>
  <si>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</si>
  <si>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</si>
  <si>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</si>
  <si>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</si>
  <si>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</si>
  <si>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</si>
  <si>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</si>
  <si>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</si>
  <si>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</si>
  <si>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</si>
  <si>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</si>
  <si>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</si>
  <si>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</si>
  <si>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</si>
  <si>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</si>
  <si>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</si>
  <si>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</si>
  <si>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</si>
  <si>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</si>
  <si>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</si>
  <si>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</si>
  <si>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</si>
  <si>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</si>
  <si>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</si>
  <si>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</si>
  <si>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</si>
  <si>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</si>
  <si>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</si>
  <si>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</si>
  <si>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</si>
  <si>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</si>
  <si>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</si>
  <si>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</si>
  <si>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</si>
  <si>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</si>
  <si>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</si>
  <si>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</si>
  <si>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</si>
  <si>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</si>
  <si>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</si>
  <si>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</si>
  <si>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</si>
  <si>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</si>
  <si>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</si>
  <si>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</si>
  <si>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</si>
  <si>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</si>
  <si>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</si>
  <si>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</si>
  <si>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</si>
  <si>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</si>
  <si>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</si>
  <si>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</si>
  <si>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</si>
  <si>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</si>
  <si>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</si>
  <si>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</si>
  <si>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</si>
  <si>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</si>
  <si>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</si>
  <si>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</si>
  <si>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</si>
  <si>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</si>
  <si>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</si>
  <si>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</si>
  <si>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</si>
  <si>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</si>
  <si>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</si>
  <si>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</si>
  <si>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</si>
  <si>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</si>
  <si>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</si>
  <si>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</si>
  <si>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</si>
  <si>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</si>
  <si>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</si>
  <si>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</si>
  <si>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</si>
  <si>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</si>
  <si>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</si>
  <si>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</si>
  <si>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</si>
  <si>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</si>
  <si>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</si>
  <si>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</si>
  <si>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</si>
  <si>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</si>
  <si>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</si>
  <si>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</si>
  <si>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</si>
  <si>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</si>
  <si>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</si>
  <si>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</si>
  <si>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</si>
  <si>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</si>
  <si>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</si>
  <si>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</si>
  <si>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</si>
  <si>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</si>
  <si>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</si>
  <si>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</si>
  <si>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</si>
  <si>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</si>
  <si>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</si>
  <si>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</si>
  <si>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</si>
  <si>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</si>
  <si>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</si>
  <si>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</si>
  <si>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</si>
  <si>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</si>
  <si>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</si>
  <si>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</si>
  <si>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</si>
  <si>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</si>
  <si>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</si>
  <si>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</si>
  <si>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</si>
  <si>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</si>
  <si>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</si>
  <si>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</si>
  <si>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</si>
  <si>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</si>
  <si>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</si>
  <si>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</si>
  <si>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</si>
  <si>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</si>
  <si>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</si>
  <si>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</si>
  <si>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</si>
  <si>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</si>
  <si>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</si>
  <si>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</si>
  <si>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</si>
  <si>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</si>
  <si>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</si>
  <si>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</si>
  <si>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</si>
  <si>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</si>
  <si>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</si>
  <si>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</si>
  <si>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</si>
  <si>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</si>
  <si>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</si>
  <si>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</si>
  <si>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</si>
  <si>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</si>
  <si>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</si>
  <si>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</si>
  <si>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</si>
  <si>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</si>
  <si>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</si>
  <si>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</si>
  <si>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</si>
  <si>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</si>
  <si>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</si>
  <si>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</si>
  <si>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</si>
  <si>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</si>
  <si>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</si>
  <si>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</si>
  <si>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</si>
  <si>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</si>
  <si>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</si>
  <si>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</si>
  <si>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</si>
  <si>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</si>
  <si>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</si>
  <si>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</si>
  <si>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</si>
  <si>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</si>
  <si>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</si>
  <si>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</si>
  <si>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</si>
  <si>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</si>
  <si>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</si>
  <si>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</si>
  <si>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</si>
  <si>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</si>
  <si>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</si>
  <si>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</si>
  <si>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</si>
  <si>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</si>
  <si>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</si>
  <si>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</si>
  <si>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</si>
  <si>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</si>
  <si>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</si>
  <si>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</si>
  <si>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</si>
  <si>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</si>
  <si>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</si>
  <si>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</si>
  <si>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</si>
  <si>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</si>
  <si>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</si>
  <si>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</si>
  <si>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</si>
  <si>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</si>
  <si>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</si>
  <si>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</si>
  <si>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</si>
  <si>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</si>
  <si>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</si>
  <si>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</si>
  <si>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</si>
  <si>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</si>
  <si>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</si>
  <si>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</si>
  <si>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</si>
  <si>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</si>
  <si>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</si>
  <si>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</si>
  <si>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</si>
  <si>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</si>
  <si>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</si>
  <si>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</si>
  <si>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</si>
  <si>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</si>
  <si>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</si>
  <si>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</si>
  <si>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</si>
  <si>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</si>
  <si>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</si>
  <si>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</si>
  <si>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</si>
  <si>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</si>
  <si>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</si>
  <si>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</si>
  <si>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</si>
  <si>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</si>
  <si>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</si>
  <si>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</si>
  <si>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</si>
  <si>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</si>
  <si>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</si>
  <si>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</si>
  <si>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</si>
  <si>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</si>
  <si>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</si>
  <si>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</si>
  <si>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</si>
  <si>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</si>
  <si>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</si>
  <si>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</si>
  <si>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</si>
  <si>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</si>
  <si>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</si>
  <si>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</si>
  <si>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</si>
  <si>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</si>
  <si>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</si>
  <si>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</si>
  <si>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</si>
  <si>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</si>
  <si>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</si>
  <si>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</si>
  <si>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</si>
  <si>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</si>
  <si>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</si>
  <si>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</si>
  <si>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</si>
  <si>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</si>
  <si>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</si>
  <si>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</si>
  <si>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</si>
  <si>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</si>
  <si>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</si>
  <si>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</si>
  <si>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</si>
  <si>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</si>
  <si>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</si>
  <si>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</si>
  <si>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</si>
  <si>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</si>
  <si>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</si>
  <si>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</si>
  <si>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</si>
  <si>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</si>
  <si>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</si>
  <si>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</si>
  <si>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</si>
  <si>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</si>
  <si>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</si>
  <si>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</si>
  <si>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</si>
  <si>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</si>
  <si>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</si>
  <si>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</si>
  <si>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</si>
  <si>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</si>
  <si>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</si>
  <si>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</si>
  <si>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</si>
  <si>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</si>
  <si>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</si>
  <si>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</si>
  <si>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</si>
  <si>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</si>
  <si>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</si>
  <si>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</si>
  <si>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</si>
  <si>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</si>
  <si>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</si>
  <si>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</si>
  <si>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</si>
  <si>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</si>
  <si>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</si>
  <si>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</si>
  <si>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</si>
  <si>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</si>
  <si>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</si>
  <si>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</si>
  <si>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</si>
  <si>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</si>
  <si>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</si>
  <si>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</si>
  <si>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</si>
  <si>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</si>
  <si>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</si>
  <si>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</si>
  <si>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</si>
  <si>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</si>
  <si>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</si>
  <si>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</si>
  <si>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</si>
  <si>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</si>
  <si>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</si>
  <si>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</si>
  <si>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</si>
  <si>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</si>
  <si>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</si>
  <si>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</si>
  <si>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</si>
  <si>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</si>
  <si>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</si>
  <si>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</si>
  <si>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</si>
  <si>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</si>
  <si>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</si>
  <si>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</si>
  <si>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</si>
  <si>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</si>
  <si>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</si>
  <si>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</si>
  <si>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</si>
  <si>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</si>
  <si>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</si>
  <si>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</si>
  <si>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</si>
  <si>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</si>
  <si>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</si>
  <si>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</si>
  <si>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</si>
  <si>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</si>
  <si>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</si>
  <si>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</si>
  <si>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</si>
  <si>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</si>
  <si>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</si>
  <si>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</si>
  <si>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</si>
  <si>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</si>
  <si>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</si>
  <si>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</si>
  <si>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</si>
  <si>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</si>
  <si>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</si>
  <si>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</si>
  <si>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</si>
  <si>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</si>
  <si>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</si>
  <si>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</si>
  <si>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</si>
  <si>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</si>
  <si>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</si>
  <si>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</si>
  <si>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</si>
  <si>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</si>
  <si>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</si>
  <si>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</si>
  <si>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</si>
  <si>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</si>
  <si>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</si>
  <si>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</si>
  <si>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</si>
  <si>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</si>
  <si>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</si>
  <si>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</si>
  <si>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</si>
  <si>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</si>
  <si>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</si>
  <si>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</si>
  <si>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</si>
  <si>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</si>
  <si>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</si>
  <si>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</si>
  <si>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</si>
  <si>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</si>
  <si>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</si>
  <si>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</si>
  <si>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</si>
  <si>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</si>
  <si>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</si>
  <si>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</si>
  <si>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</si>
  <si>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</si>
  <si>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</si>
  <si>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</si>
  <si>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</si>
  <si>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</si>
  <si>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</si>
  <si>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</si>
  <si>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</si>
  <si>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</si>
  <si>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</si>
  <si>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</si>
  <si>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</si>
  <si>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</si>
  <si>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</si>
  <si>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</si>
  <si>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</si>
  <si>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</si>
  <si>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</si>
  <si>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</si>
  <si>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</si>
  <si>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</si>
  <si>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</si>
  <si>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</si>
  <si>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</si>
  <si>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</si>
  <si>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</si>
  <si>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</si>
  <si>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</si>
  <si>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</si>
  <si>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</si>
  <si>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</si>
  <si>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</si>
  <si>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</si>
  <si>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</si>
  <si>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</si>
  <si>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</si>
  <si>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</si>
  <si>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</si>
  <si>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</si>
  <si>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</si>
  <si>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</si>
  <si>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</si>
  <si>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</si>
  <si>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</si>
  <si>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</si>
  <si>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</si>
  <si>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</si>
  <si>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</si>
  <si>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</si>
  <si>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</si>
  <si>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</si>
  <si>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</si>
  <si>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</si>
  <si>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</si>
  <si>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</si>
  <si>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</si>
  <si>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</si>
  <si>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</si>
  <si>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</si>
  <si>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</si>
  <si>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</si>
  <si>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</si>
  <si>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</si>
  <si>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</si>
  <si>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</si>
  <si>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</si>
  <si>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</si>
  <si>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</si>
  <si>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</si>
  <si>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</si>
  <si>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</si>
  <si>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</si>
  <si>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</si>
  <si>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</si>
  <si>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</si>
  <si>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</si>
  <si>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</si>
  <si>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</si>
  <si>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</si>
  <si>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</si>
  <si>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</si>
  <si>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</si>
  <si>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</si>
  <si>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</si>
  <si>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</si>
  <si>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</si>
  <si>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</si>
  <si>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</si>
  <si>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</si>
  <si>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</si>
  <si>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</si>
  <si>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</si>
  <si>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</si>
  <si>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</si>
  <si>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</si>
  <si>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</si>
  <si>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</si>
  <si>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</si>
  <si>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</si>
  <si>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</si>
  <si>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</si>
  <si>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</si>
  <si>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</si>
  <si>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</si>
  <si>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</si>
  <si>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</si>
  <si>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</si>
  <si>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</si>
  <si>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</si>
  <si>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</si>
  <si>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</si>
  <si>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</si>
  <si>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</si>
  <si>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</si>
  <si>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</si>
  <si>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</si>
  <si>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</si>
  <si>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</si>
  <si>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</si>
  <si>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</si>
  <si>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</si>
  <si>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</si>
  <si>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</si>
  <si>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</si>
  <si>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</si>
  <si>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</si>
  <si>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</si>
  <si>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</si>
  <si>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</si>
  <si>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</si>
  <si>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</si>
  <si>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</si>
  <si>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</si>
  <si>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</si>
  <si>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</si>
  <si>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</si>
  <si>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</si>
  <si>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</si>
  <si>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</si>
  <si>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</si>
  <si>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</si>
  <si>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</si>
  <si>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</si>
  <si>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</si>
  <si>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</si>
  <si>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</si>
  <si>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</si>
  <si>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</si>
  <si>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</si>
  <si>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</si>
  <si>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</si>
  <si>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</si>
  <si>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</si>
  <si>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</si>
  <si>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</si>
  <si>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</si>
  <si>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</si>
  <si>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</si>
  <si>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</si>
  <si>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</si>
  <si>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</si>
  <si>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</si>
  <si>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</si>
  <si>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</si>
  <si>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</si>
  <si>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</si>
  <si>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</si>
  <si>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</si>
  <si>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</si>
  <si>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</si>
  <si>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</si>
  <si>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</si>
  <si>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</si>
  <si>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</si>
  <si>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</si>
  <si>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</si>
  <si>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</si>
  <si>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</si>
  <si>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</si>
  <si>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</si>
  <si>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</si>
  <si>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</si>
  <si>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</si>
  <si>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</si>
  <si>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</si>
  <si>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</si>
  <si>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</si>
  <si>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</si>
  <si>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</si>
  <si>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</si>
  <si>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</si>
  <si>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</si>
  <si>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</si>
  <si>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</si>
  <si>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</si>
  <si>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</si>
  <si>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</si>
  <si>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</si>
  <si>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</si>
  <si>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</si>
  <si>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</si>
  <si>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</si>
  <si>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</si>
  <si>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</si>
  <si>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</si>
  <si>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</si>
  <si>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</si>
  <si>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</si>
  <si>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</si>
  <si>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</si>
  <si>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</si>
  <si>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</si>
  <si>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</si>
  <si>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</si>
  <si>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</si>
  <si>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</si>
  <si>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</si>
  <si>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</si>
  <si>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</si>
  <si>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</si>
  <si>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</si>
  <si>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</si>
  <si>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</si>
  <si>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</si>
  <si>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</si>
  <si>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</si>
  <si>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</si>
  <si>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</si>
  <si>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</si>
  <si>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</si>
  <si>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</si>
  <si>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</si>
  <si>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</si>
  <si>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</si>
  <si>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</si>
  <si>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</si>
  <si>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</si>
  <si>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</si>
  <si>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</si>
  <si>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</si>
  <si>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</si>
  <si>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</si>
  <si>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</si>
  <si>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</si>
  <si>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</si>
  <si>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</si>
  <si>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</si>
  <si>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</si>
  <si>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</si>
  <si>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</si>
  <si>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</si>
  <si>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</si>
  <si>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</si>
  <si>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</si>
  <si>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</si>
  <si>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</si>
  <si>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</si>
  <si>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</si>
  <si>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</si>
  <si>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</si>
  <si>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</si>
  <si>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</si>
  <si>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</si>
  <si>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</si>
  <si>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</si>
  <si>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</si>
  <si>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</si>
  <si>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</si>
  <si>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</si>
  <si>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</si>
  <si>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</si>
  <si>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</si>
  <si>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</si>
  <si>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</si>
  <si>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</si>
  <si>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</si>
  <si>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</si>
  <si>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</si>
  <si>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</si>
  <si>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</si>
  <si>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</si>
  <si>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</si>
  <si>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</si>
  <si>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</si>
  <si>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</si>
  <si>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</si>
  <si>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</si>
  <si>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</si>
  <si>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</si>
  <si>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</si>
  <si>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</si>
  <si>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</si>
  <si>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</si>
  <si>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</si>
  <si>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</si>
  <si>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</si>
  <si>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</si>
  <si>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</si>
  <si>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</si>
  <si>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</si>
  <si>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</si>
  <si>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</si>
  <si>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</si>
  <si>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</si>
  <si>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</si>
  <si>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</si>
  <si>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</si>
  <si>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</si>
  <si>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</si>
  <si>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</si>
  <si>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</si>
  <si>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</si>
  <si>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</si>
  <si>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</si>
  <si>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</si>
  <si>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</si>
  <si>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</si>
  <si>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</si>
  <si>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</si>
  <si>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</si>
  <si>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</si>
  <si>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</si>
  <si>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</si>
  <si>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</si>
  <si>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</si>
  <si>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</si>
  <si>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</si>
  <si>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</si>
  <si>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</si>
  <si>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</si>
  <si>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</si>
  <si>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</si>
  <si>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</si>
  <si>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</si>
  <si>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</si>
  <si>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</si>
  <si>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</si>
  <si>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</si>
  <si>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</si>
  <si>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</si>
  <si>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</si>
  <si>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</si>
  <si>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</si>
  <si>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</si>
  <si>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</si>
  <si>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</si>
  <si>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</si>
  <si>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</si>
  <si>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</si>
  <si>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</si>
  <si>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</si>
  <si>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</si>
  <si>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</si>
  <si>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</si>
  <si>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</si>
  <si>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</si>
  <si>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</si>
  <si>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</si>
  <si>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</si>
  <si>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</si>
  <si>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</si>
  <si>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</si>
  <si>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</si>
  <si>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</si>
  <si>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</si>
  <si>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</si>
  <si>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</si>
  <si>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</si>
  <si>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</si>
  <si>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</si>
  <si>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</si>
  <si>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</si>
  <si>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</si>
  <si>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</si>
  <si>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</si>
  <si>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</si>
  <si>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</si>
  <si>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</si>
  <si>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</si>
  <si>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</si>
  <si>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</si>
  <si>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</si>
  <si>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</si>
  <si>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</si>
  <si>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</si>
  <si>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</si>
  <si>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</si>
  <si>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</si>
  <si>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</si>
  <si>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</si>
  <si>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</si>
  <si>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</si>
  <si>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</si>
  <si>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</si>
  <si>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</si>
  <si>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</si>
  <si>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</si>
  <si>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</si>
  <si>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</si>
  <si>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</si>
  <si>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</si>
  <si>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</si>
  <si>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</si>
  <si>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</si>
  <si>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</si>
  <si>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</si>
  <si>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</si>
  <si>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</si>
  <si>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</si>
  <si>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</si>
  <si>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</si>
  <si>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</si>
  <si>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</si>
  <si>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</si>
  <si>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</si>
  <si>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</si>
  <si>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</si>
  <si>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</si>
  <si>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</si>
  <si>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</si>
  <si>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</si>
  <si>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</si>
  <si>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</si>
  <si>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</si>
  <si>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</si>
  <si>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</si>
  <si>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</si>
  <si>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</si>
  <si>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</si>
  <si>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</si>
  <si>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</si>
  <si>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</si>
  <si>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</si>
  <si>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</si>
  <si>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</si>
  <si>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</si>
  <si>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</si>
  <si>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</si>
  <si>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</si>
  <si>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</si>
  <si>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</si>
  <si>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</si>
  <si>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</si>
  <si>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</si>
  <si>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</si>
  <si>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</si>
  <si>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</si>
  <si>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</si>
  <si>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</si>
  <si>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</si>
  <si>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</si>
  <si>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</si>
  <si>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</si>
  <si>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</si>
  <si>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</si>
  <si>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</si>
  <si>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</si>
  <si>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</si>
  <si>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</si>
  <si>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</si>
  <si>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</si>
  <si>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</si>
  <si>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</si>
  <si>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</si>
  <si>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</si>
  <si>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</si>
  <si>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</si>
  <si>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</si>
  <si>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</si>
  <si>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</si>
  <si>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</si>
  <si>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</si>
  <si>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</si>
  <si>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</si>
  <si>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</si>
  <si>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</si>
  <si>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</si>
  <si>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</si>
  <si>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</si>
  <si>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</si>
  <si>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</si>
  <si>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</si>
  <si>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</si>
  <si>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</si>
  <si>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</si>
  <si>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</si>
  <si>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</si>
  <si>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</si>
  <si>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</si>
  <si>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</si>
  <si>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</si>
  <si>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</si>
  <si>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</si>
  <si>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</si>
  <si>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</si>
  <si>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</si>
  <si>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</si>
  <si>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</si>
  <si>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</si>
  <si>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</si>
  <si>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</si>
  <si>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</si>
  <si>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</si>
  <si>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</si>
  <si>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</si>
  <si>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</si>
  <si>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</si>
  <si>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</si>
  <si>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</si>
  <si>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</si>
  <si>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</si>
  <si>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</si>
  <si>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</si>
  <si>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</si>
  <si>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</si>
  <si>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</si>
  <si>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</si>
  <si>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</si>
  <si>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</si>
  <si>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</si>
  <si>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</si>
  <si>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</si>
  <si>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</si>
  <si>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</si>
  <si>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</si>
  <si>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</si>
  <si>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</si>
  <si>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</si>
  <si>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</si>
  <si>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</si>
  <si>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</si>
  <si>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</si>
  <si>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</si>
  <si>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</si>
  <si>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</si>
  <si>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</si>
  <si>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</si>
  <si>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</si>
  <si>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</si>
  <si>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</si>
  <si>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</si>
  <si>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</si>
  <si>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</si>
  <si>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</si>
  <si>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</si>
  <si>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</si>
  <si>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</si>
  <si>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</si>
  <si>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</si>
  <si>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</si>
  <si>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</si>
  <si>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</si>
  <si>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</si>
  <si>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</si>
  <si>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</si>
  <si>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</si>
  <si>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</si>
  <si>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</si>
  <si>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</si>
  <si>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</si>
  <si>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</si>
  <si>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</si>
  <si>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</si>
  <si>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</si>
  <si>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</si>
  <si>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</si>
  <si>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</si>
  <si>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</si>
  <si>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</si>
  <si>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</si>
  <si>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</si>
  <si>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</si>
  <si>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</si>
  <si>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</si>
  <si>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</si>
  <si>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</si>
  <si>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</si>
  <si>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</si>
  <si>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</si>
  <si>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</si>
  <si>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</si>
  <si>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</si>
  <si>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</si>
  <si>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</si>
  <si>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</si>
  <si>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</si>
  <si>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</si>
  <si>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</si>
  <si>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</si>
  <si>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</si>
  <si>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</si>
  <si>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</si>
  <si>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</si>
  <si>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</si>
  <si>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</si>
  <si>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</si>
  <si>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</si>
  <si>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</si>
  <si>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</si>
  <si>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</si>
  <si>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</si>
  <si>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</si>
  <si>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</si>
  <si>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</si>
  <si>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</si>
  <si>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</si>
  <si>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</si>
  <si>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</si>
  <si>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</si>
  <si>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</si>
  <si>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</si>
  <si>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</si>
  <si>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</si>
  <si>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</si>
  <si>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</si>
  <si>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</si>
  <si>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</si>
  <si>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</si>
  <si>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</si>
  <si>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</si>
  <si>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</si>
  <si>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</si>
  <si>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</si>
  <si>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</si>
  <si>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</si>
  <si>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</si>
  <si>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</si>
  <si>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</si>
  <si>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</si>
  <si>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</si>
  <si>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</si>
  <si>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</si>
  <si>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</si>
  <si>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</si>
  <si>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</si>
  <si>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</si>
  <si>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</si>
  <si>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</si>
  <si>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</si>
  <si>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</si>
  <si>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</si>
  <si>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</si>
  <si>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</si>
  <si>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</si>
  <si>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</si>
  <si>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</si>
  <si>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</si>
  <si>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</si>
  <si>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</si>
  <si>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</si>
  <si>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</si>
  <si>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</si>
  <si>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</si>
  <si>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</si>
  <si>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</si>
  <si>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</si>
  <si>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</si>
  <si>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</si>
  <si>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</si>
  <si>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</si>
  <si>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</si>
  <si>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</si>
  <si>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</si>
  <si>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</si>
  <si>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</si>
  <si>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</si>
  <si>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</si>
  <si>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</si>
  <si>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</si>
  <si>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</si>
  <si>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</si>
  <si>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</si>
  <si>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</si>
  <si>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</si>
  <si>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</si>
  <si>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</si>
  <si>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</si>
  <si>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</si>
  <si>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</si>
  <si>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</si>
  <si>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</si>
  <si>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</si>
  <si>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</si>
  <si>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</si>
  <si>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</si>
  <si>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</si>
  <si>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</si>
  <si>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</si>
  <si>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</si>
  <si>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</si>
  <si>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</si>
  <si>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</si>
  <si>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</si>
  <si>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</si>
  <si>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</si>
  <si>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</si>
  <si>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</si>
  <si>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</si>
  <si>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</si>
  <si>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</si>
  <si>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</si>
  <si>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</si>
  <si>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</si>
  <si>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</si>
  <si>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</si>
  <si>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</si>
  <si>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</si>
  <si>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</si>
  <si>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</si>
  <si>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</si>
  <si>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</si>
  <si>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</si>
  <si>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</si>
  <si>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</si>
  <si>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</si>
  <si>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</si>
  <si>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</si>
  <si>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</si>
  <si>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</si>
  <si>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</si>
  <si>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</si>
  <si>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</si>
  <si>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</si>
  <si>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</si>
  <si>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</si>
  <si>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</si>
  <si>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</si>
  <si>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</si>
  <si>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</si>
  <si>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</si>
  <si>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</si>
  <si>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</si>
  <si>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</si>
  <si>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</si>
  <si>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</si>
  <si>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</si>
  <si>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</si>
  <si>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</si>
  <si>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</si>
  <si>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</si>
  <si>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</si>
  <si>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</si>
  <si>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</si>
  <si>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</si>
  <si>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</si>
  <si>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</si>
  <si>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</si>
  <si>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</si>
  <si>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</si>
  <si>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</si>
  <si>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</si>
  <si>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</si>
  <si>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</si>
  <si>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</si>
  <si>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</si>
  <si>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</si>
  <si>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</si>
  <si>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</si>
  <si>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</si>
  <si>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</si>
  <si>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</si>
  <si>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</si>
  <si>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</si>
  <si>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</si>
  <si>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</si>
  <si>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</si>
  <si>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</si>
  <si>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</si>
  <si>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</si>
  <si>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</si>
  <si>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</si>
  <si>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</si>
  <si>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</si>
  <si>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</si>
  <si>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</si>
  <si>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</si>
  <si>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</si>
  <si>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</si>
  <si>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</si>
  <si>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</si>
  <si>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</si>
  <si>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</si>
  <si>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</si>
  <si>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</si>
  <si>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</si>
  <si>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</si>
  <si>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</si>
  <si>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</si>
  <si>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</si>
  <si>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</si>
  <si>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</si>
  <si>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</si>
  <si>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</si>
  <si>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</si>
  <si>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</si>
  <si>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</si>
  <si>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</si>
  <si>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</si>
  <si>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</si>
  <si>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</si>
  <si>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</si>
  <si>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</si>
  <si>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</si>
  <si>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</si>
  <si>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</si>
  <si>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</si>
  <si>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</si>
  <si>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</si>
  <si>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</si>
  <si>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</si>
  <si>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</si>
  <si>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</si>
  <si>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</si>
  <si>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</si>
  <si>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</si>
  <si>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</si>
  <si>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</si>
  <si>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</si>
  <si>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</si>
  <si>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</si>
  <si>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</si>
  <si>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</si>
  <si>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</si>
  <si>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</si>
  <si>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</si>
  <si>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</si>
  <si>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</si>
  <si>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</si>
  <si>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</si>
  <si>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</si>
  <si>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</si>
  <si>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</si>
  <si>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</si>
  <si>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</si>
  <si>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</si>
  <si>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</si>
  <si>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</si>
  <si>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</si>
  <si>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</si>
  <si>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</si>
  <si>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</si>
  <si>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</si>
  <si>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</si>
  <si>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</si>
  <si>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</si>
  <si>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</si>
  <si>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</si>
  <si>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</si>
  <si>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</si>
  <si>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</si>
  <si>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</si>
  <si>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</si>
  <si>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</si>
  <si>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</si>
  <si>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</si>
  <si>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</si>
  <si>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</si>
  <si>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</si>
  <si>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</si>
  <si>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</si>
  <si>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</si>
  <si>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</si>
  <si>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</si>
  <si>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</si>
  <si>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</si>
  <si>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</si>
  <si>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</si>
  <si>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</si>
  <si>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</si>
  <si>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</si>
  <si>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</si>
  <si>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</si>
  <si>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</si>
  <si>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</si>
  <si>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</si>
  <si>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</si>
  <si>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</si>
  <si>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</si>
  <si>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</si>
  <si>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</si>
  <si>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</si>
  <si>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</si>
  <si>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</si>
  <si>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</si>
  <si>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</si>
  <si>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</si>
  <si>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</si>
  <si>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</si>
  <si>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</si>
  <si>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</si>
  <si>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</si>
  <si>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</si>
  <si>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</si>
  <si>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</si>
  <si>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</si>
  <si>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</si>
  <si>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</si>
  <si>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</si>
  <si>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</si>
  <si>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</si>
  <si>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</si>
  <si>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</si>
  <si>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</si>
  <si>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</si>
  <si>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</si>
  <si>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</si>
  <si>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</si>
  <si>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</si>
  <si>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</si>
  <si>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</si>
  <si>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</si>
  <si>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</si>
  <si>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</si>
  <si>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</si>
  <si>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</si>
  <si>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</si>
  <si>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</si>
  <si>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</si>
  <si>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</si>
  <si>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</si>
  <si>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</si>
  <si>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</si>
  <si>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</si>
  <si>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</si>
  <si>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</si>
  <si>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</si>
  <si>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</si>
  <si>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</si>
  <si>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</si>
  <si>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</si>
  <si>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</si>
  <si>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</si>
  <si>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</si>
  <si>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</si>
  <si>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</si>
  <si>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</si>
  <si>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</si>
  <si>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</si>
  <si>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</si>
  <si>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</si>
  <si>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</si>
  <si>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</si>
  <si>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</si>
  <si>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</si>
  <si>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</si>
  <si>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</si>
  <si>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</si>
  <si>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</si>
  <si>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</si>
  <si>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</si>
  <si>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</si>
  <si>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</si>
  <si>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</si>
  <si>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</si>
  <si>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</si>
  <si>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</si>
  <si>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</si>
  <si>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</si>
  <si>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</si>
  <si>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</si>
  <si>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</si>
  <si>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</si>
  <si>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</si>
  <si>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</si>
  <si>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</si>
  <si>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</si>
  <si>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</si>
  <si>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</si>
  <si>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</si>
  <si>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</si>
  <si>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</si>
  <si>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</si>
  <si>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</si>
  <si>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</si>
  <si>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</si>
  <si>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</si>
  <si>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</si>
  <si>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</si>
  <si>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</si>
  <si>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</si>
  <si>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</si>
  <si>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</si>
  <si>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</si>
  <si>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</si>
  <si>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</si>
  <si>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</si>
  <si>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</si>
  <si>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</si>
  <si>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</si>
  <si>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</si>
  <si>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</si>
  <si>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</si>
  <si>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</si>
  <si>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</si>
  <si>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</si>
  <si>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</si>
  <si>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</si>
  <si>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</si>
  <si>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</si>
  <si>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</si>
  <si>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</si>
  <si>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</si>
  <si>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</si>
  <si>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</si>
  <si>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</si>
  <si>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</si>
  <si>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</si>
  <si>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</si>
  <si>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</si>
  <si>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</si>
  <si>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</si>
  <si>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</si>
  <si>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</si>
  <si>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</si>
  <si>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</si>
  <si>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</si>
  <si>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</si>
  <si>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</si>
  <si>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</si>
  <si>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</si>
  <si>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</si>
  <si>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</si>
  <si>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</si>
  <si>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</si>
  <si>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</si>
  <si>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</si>
  <si>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</si>
  <si>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</si>
  <si>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</si>
  <si>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</si>
  <si>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</si>
  <si>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</si>
  <si>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</si>
  <si>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</si>
  <si>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</si>
  <si>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</si>
  <si>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</si>
  <si>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</si>
  <si>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</si>
  <si>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</si>
  <si>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</si>
  <si>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</si>
  <si>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</si>
  <si>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</si>
  <si>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</si>
  <si>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</si>
  <si>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</si>
  <si>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</si>
  <si>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</si>
  <si>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</si>
  <si>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</si>
  <si>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</si>
  <si>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</si>
  <si>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</si>
  <si>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</si>
  <si>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</si>
  <si>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</si>
  <si>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</si>
  <si>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</si>
  <si>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</si>
  <si>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</si>
  <si>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</si>
  <si>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</si>
  <si>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</si>
  <si>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</si>
  <si>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</si>
  <si>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</si>
  <si>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</si>
  <si>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</si>
  <si>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</si>
  <si>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</si>
  <si>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</si>
  <si>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</si>
  <si>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</si>
  <si>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</si>
  <si>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</si>
  <si>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</si>
  <si>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</si>
  <si>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</si>
  <si>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</si>
  <si>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</si>
  <si>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</si>
  <si>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</si>
  <si>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</si>
  <si>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</si>
  <si>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</si>
  <si>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</si>
  <si>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</si>
  <si>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</si>
  <si>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</si>
  <si>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</si>
  <si>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</si>
  <si>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</si>
  <si>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</si>
  <si>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</si>
  <si>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</si>
  <si>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</si>
  <si>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</si>
  <si>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</si>
  <si>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</si>
  <si>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</si>
  <si>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</si>
  <si>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</si>
  <si>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</si>
  <si>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</si>
  <si>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</si>
  <si>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</si>
  <si>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</si>
  <si>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</si>
  <si>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</si>
  <si>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</si>
  <si>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</si>
  <si>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</si>
  <si>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</si>
  <si>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</si>
  <si>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</si>
  <si>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</si>
  <si>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</si>
  <si>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</si>
  <si>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</si>
  <si>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</si>
  <si>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</si>
  <si>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</si>
  <si>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</si>
  <si>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</si>
  <si>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</si>
  <si>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</si>
  <si>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</si>
  <si>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</si>
  <si>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</si>
  <si>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</si>
  <si>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</si>
  <si>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</si>
  <si>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</si>
  <si>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</si>
  <si>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</si>
  <si>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</si>
  <si>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</si>
  <si>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</si>
  <si>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</si>
  <si>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</si>
  <si>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</si>
  <si>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</si>
  <si>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</si>
  <si>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</si>
  <si>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</si>
  <si>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</si>
  <si>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</si>
  <si>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</si>
  <si>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</si>
  <si>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</si>
  <si>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</si>
  <si>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</si>
  <si>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</si>
  <si>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</si>
  <si>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</si>
  <si>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</si>
  <si>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</si>
  <si>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</si>
  <si>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</si>
  <si>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</si>
  <si>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</si>
  <si>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</si>
  <si>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</si>
  <si>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</si>
  <si>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</si>
  <si>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</si>
  <si>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</si>
  <si>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</si>
  <si>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</si>
  <si>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</si>
  <si>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</si>
  <si>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</si>
  <si>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</si>
  <si>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</si>
  <si>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</si>
  <si>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</si>
  <si>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</si>
  <si>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</si>
  <si>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</si>
  <si>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</si>
  <si>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</si>
  <si>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</si>
  <si>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</si>
  <si>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</si>
  <si>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</si>
  <si>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</si>
  <si>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</si>
  <si>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</si>
  <si>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</si>
  <si>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</si>
  <si>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</si>
  <si>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</si>
  <si>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</si>
  <si>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</si>
  <si>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</si>
  <si>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</si>
  <si>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</si>
  <si>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</si>
  <si>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</si>
  <si>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</si>
  <si>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</si>
  <si>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</si>
  <si>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</si>
  <si>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</si>
  <si>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</si>
  <si>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</si>
  <si>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</si>
  <si>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</si>
  <si>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</si>
  <si>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</si>
  <si>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</si>
  <si>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</si>
  <si>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</si>
  <si>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</si>
  <si>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</si>
  <si>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</si>
  <si>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</si>
  <si>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</si>
  <si>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</si>
  <si>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</si>
  <si>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</si>
  <si>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</si>
  <si>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</si>
  <si>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</si>
  <si>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</si>
  <si>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</si>
  <si>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</si>
  <si>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</si>
  <si>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</si>
  <si>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</si>
  <si>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</si>
  <si>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</si>
  <si>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</si>
  <si>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</si>
  <si>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</si>
  <si>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</si>
  <si>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</si>
  <si>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</si>
  <si>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</si>
  <si>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</si>
  <si>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</si>
  <si>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</si>
  <si>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</si>
  <si>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</si>
  <si>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</si>
  <si>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</si>
  <si>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</si>
  <si>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</si>
  <si>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</si>
  <si>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</si>
  <si>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</si>
  <si>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</si>
  <si>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</si>
  <si>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</si>
  <si>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</si>
  <si>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</si>
  <si>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</si>
  <si>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</si>
  <si>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</si>
  <si>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</si>
  <si>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</si>
  <si>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</si>
  <si>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</si>
  <si>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</si>
  <si>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</si>
  <si>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</si>
  <si>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</si>
  <si>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</si>
  <si>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</si>
  <si>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</si>
  <si>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</si>
  <si>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</si>
  <si>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</si>
  <si>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</si>
  <si>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</si>
  <si>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</si>
  <si>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</si>
  <si>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</si>
  <si>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</si>
  <si>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</si>
  <si>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</si>
  <si>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</si>
  <si>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</si>
  <si>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</si>
  <si>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</si>
  <si>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</si>
  <si>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</si>
  <si>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</si>
  <si>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</si>
  <si>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</si>
  <si>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</si>
  <si>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</si>
  <si>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</si>
  <si>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</si>
  <si>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</si>
  <si>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</si>
  <si>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</si>
  <si>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</si>
  <si>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</si>
  <si>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</si>
  <si>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</si>
  <si>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</si>
  <si>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</si>
  <si>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</si>
  <si>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</si>
  <si>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</si>
  <si>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</si>
  <si>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</si>
  <si>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</si>
  <si>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</si>
  <si>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</si>
  <si>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</si>
  <si>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</si>
  <si>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</si>
  <si>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</si>
  <si>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</si>
  <si>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</si>
  <si>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</si>
  <si>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</si>
  <si>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</si>
  <si>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</si>
  <si>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</si>
  <si>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</si>
  <si>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</si>
  <si>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</si>
  <si>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</si>
  <si>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</si>
  <si>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</si>
  <si>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</si>
  <si>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</si>
  <si>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</si>
  <si>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</si>
  <si>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</si>
  <si>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</si>
  <si>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</si>
  <si>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</si>
  <si>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</si>
  <si>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</si>
  <si>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</si>
  <si>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</si>
  <si>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</si>
  <si>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</si>
  <si>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</si>
  <si>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</si>
  <si>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</si>
  <si>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</si>
  <si>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</si>
  <si>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</si>
  <si>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</si>
  <si>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</si>
  <si>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</si>
  <si>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</si>
  <si>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</si>
  <si>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</si>
  <si>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</si>
  <si>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</si>
  <si>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</si>
  <si>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</si>
  <si>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</si>
  <si>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</si>
  <si>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</si>
  <si>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</si>
  <si>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</si>
  <si>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</si>
  <si>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</si>
  <si>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</si>
  <si>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</si>
  <si>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</si>
  <si>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</si>
  <si>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</si>
  <si>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</si>
  <si>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</si>
  <si>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</si>
  <si>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</si>
  <si>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</si>
  <si>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</si>
  <si>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</si>
  <si>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</si>
  <si>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</si>
  <si>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</si>
  <si>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</si>
  <si>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</si>
  <si>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</si>
  <si>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</si>
  <si>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</si>
  <si>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</si>
  <si>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</si>
  <si>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</si>
  <si>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</si>
  <si>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</si>
  <si>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</si>
  <si>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</si>
  <si>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</si>
  <si>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</si>
  <si>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</si>
  <si>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</si>
  <si>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</si>
  <si>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</si>
  <si>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</si>
  <si>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</si>
  <si>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</si>
  <si>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</si>
  <si>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</si>
  <si>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</si>
  <si>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</si>
  <si>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</si>
  <si>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</si>
  <si>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</si>
  <si>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</si>
  <si>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</si>
  <si>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</si>
  <si>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</si>
  <si>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</si>
  <si>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</si>
  <si>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</si>
  <si>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</si>
  <si>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</si>
  <si>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</si>
  <si>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</si>
  <si>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</si>
  <si>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</si>
  <si>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</si>
  <si>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</si>
  <si>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</si>
  <si>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</si>
  <si>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</si>
  <si>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</si>
  <si>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</si>
  <si>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</si>
  <si>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</si>
  <si>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</si>
  <si>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</si>
  <si>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</si>
  <si>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</si>
  <si>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</si>
  <si>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</si>
  <si>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</si>
  <si>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</si>
  <si>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</si>
  <si>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</si>
  <si>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</si>
  <si>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</si>
  <si>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</si>
  <si>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</si>
  <si>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</si>
  <si>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</si>
  <si>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</si>
  <si>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</si>
  <si>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</si>
  <si>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</si>
  <si>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</si>
  <si>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</si>
  <si>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</si>
  <si>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</si>
  <si>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</si>
  <si>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</si>
  <si>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</si>
  <si>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</si>
  <si>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</si>
  <si>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</si>
  <si>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</si>
  <si>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</si>
  <si>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</si>
  <si>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</si>
  <si>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</si>
  <si>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</si>
  <si>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</si>
  <si>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</si>
  <si>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</si>
  <si>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</si>
  <si>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</si>
  <si>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</si>
  <si>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</si>
  <si>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</si>
  <si>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</si>
  <si>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</si>
  <si>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</si>
  <si>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</si>
  <si>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</si>
  <si>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</si>
  <si>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</si>
  <si>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</si>
  <si>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</si>
  <si>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</si>
  <si>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</si>
  <si>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</si>
  <si>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</si>
  <si>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</si>
  <si>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</si>
  <si>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</si>
  <si>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</si>
  <si>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</si>
  <si>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</si>
  <si>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</si>
  <si>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</si>
  <si>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</si>
  <si>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</si>
  <si>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</si>
  <si>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</si>
  <si>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</si>
  <si>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</si>
  <si>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</si>
  <si>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</si>
  <si>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</si>
  <si>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</si>
  <si>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</si>
  <si>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</si>
  <si>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</si>
  <si>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</si>
  <si>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</si>
  <si>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</si>
  <si>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</si>
  <si>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</si>
  <si>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</si>
  <si>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</si>
  <si>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</si>
  <si>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</si>
  <si>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</si>
  <si>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</si>
  <si>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</si>
  <si>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</si>
  <si>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</si>
  <si>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</si>
  <si>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</si>
  <si>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</si>
  <si>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</si>
  <si>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</si>
  <si>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</si>
  <si>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</si>
  <si>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</si>
  <si>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</si>
  <si>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</si>
  <si>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</si>
  <si>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</si>
  <si>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</si>
  <si>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</si>
  <si>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</si>
  <si>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</si>
  <si>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</si>
  <si>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</si>
  <si>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</si>
  <si>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</si>
  <si>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</si>
  <si>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</si>
  <si>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</si>
  <si>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</si>
  <si>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</si>
  <si>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</si>
  <si>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</si>
  <si>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</si>
  <si>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</si>
  <si>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</si>
  <si>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</si>
  <si>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</si>
  <si>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</si>
  <si>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</si>
  <si>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</si>
  <si>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</si>
  <si>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</si>
  <si>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</si>
  <si>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</si>
  <si>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</si>
  <si>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</si>
  <si>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</si>
  <si>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</si>
  <si>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</si>
  <si>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</si>
  <si>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</si>
  <si>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</si>
  <si>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</si>
  <si>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</si>
  <si>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</si>
  <si>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</si>
  <si>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</si>
  <si>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</si>
  <si>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</si>
  <si>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</si>
  <si>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</si>
  <si>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</si>
  <si>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</si>
  <si>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</si>
  <si>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</si>
  <si>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</si>
  <si>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</si>
  <si>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</si>
  <si>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</si>
  <si>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</si>
  <si>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</si>
  <si>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</si>
  <si>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</si>
  <si>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</si>
  <si>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</si>
  <si>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</si>
  <si>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</si>
  <si>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</si>
  <si>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</si>
  <si>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</si>
  <si>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</si>
  <si>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</si>
  <si>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</si>
  <si>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</si>
  <si>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</si>
  <si>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</si>
  <si>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</si>
  <si>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</si>
  <si>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</si>
  <si>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</si>
  <si>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</si>
  <si>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</si>
  <si>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</si>
  <si>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</si>
  <si>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</si>
  <si>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</si>
  <si>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</si>
  <si>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</si>
  <si>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</si>
  <si>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</si>
  <si>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</si>
  <si>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</si>
  <si>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</si>
  <si>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</si>
  <si>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</si>
  <si>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</si>
  <si>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</si>
  <si>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</si>
  <si>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</si>
  <si>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</si>
  <si>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</si>
  <si>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</si>
  <si>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</si>
  <si>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</si>
  <si>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</si>
  <si>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</si>
  <si>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</si>
  <si>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</si>
  <si>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</si>
  <si>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</si>
  <si>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</si>
  <si>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</si>
  <si>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</si>
  <si>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</si>
  <si>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</si>
  <si>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</si>
  <si>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</si>
  <si>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</si>
  <si>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</si>
  <si>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</si>
  <si>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</si>
  <si>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</si>
  <si>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</si>
  <si>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</si>
  <si>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</si>
  <si>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</si>
  <si>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</si>
  <si>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</si>
  <si>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</si>
  <si>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</si>
  <si>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</si>
  <si>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</si>
  <si>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</si>
  <si>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</si>
  <si>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</si>
  <si>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</si>
  <si>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</si>
  <si>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</si>
  <si>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</si>
  <si>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</si>
  <si>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</si>
  <si>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</si>
  <si>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</si>
  <si>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</si>
  <si>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</si>
  <si>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</si>
  <si>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</si>
  <si>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</si>
  <si>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</si>
  <si>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</si>
  <si>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</si>
  <si>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</si>
  <si>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</si>
  <si>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</si>
  <si>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</si>
  <si>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</si>
  <si>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</si>
  <si>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</si>
  <si>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</si>
  <si>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</si>
  <si>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</si>
  <si>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</si>
  <si>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</si>
  <si>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</si>
  <si>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</si>
  <si>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</si>
  <si>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</si>
  <si>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</si>
  <si>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</si>
  <si>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</si>
  <si>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</si>
  <si>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</si>
  <si>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</si>
  <si>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</si>
  <si>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</si>
  <si>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</si>
  <si>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</si>
  <si>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</si>
  <si>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</si>
  <si>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</si>
  <si>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</si>
  <si>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</si>
  <si>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</si>
  <si>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</si>
  <si>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</si>
  <si>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</si>
  <si>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</si>
  <si>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</si>
  <si>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</si>
  <si>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</si>
  <si>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</si>
  <si>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</si>
  <si>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</si>
  <si>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</si>
  <si>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</si>
  <si>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</si>
  <si>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</si>
  <si>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</si>
  <si>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</si>
  <si>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</si>
  <si>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</si>
  <si>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</si>
  <si>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</si>
  <si>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</si>
  <si>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</si>
  <si>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</si>
  <si>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</si>
  <si>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</si>
  <si>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</si>
  <si>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</si>
  <si>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</si>
  <si>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</si>
  <si>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</si>
  <si>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</si>
  <si>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</si>
  <si>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</si>
  <si>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</si>
  <si>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</si>
  <si>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</si>
  <si>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</si>
  <si>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</si>
  <si>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</si>
  <si>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</si>
  <si>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</si>
  <si>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</si>
  <si>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</si>
  <si>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</si>
  <si>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</si>
  <si>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</si>
  <si>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</si>
  <si>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</si>
  <si>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</si>
  <si>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</si>
  <si>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</si>
  <si>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</si>
  <si>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</si>
  <si>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</si>
  <si>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</si>
  <si>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</si>
  <si>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</si>
  <si>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</si>
  <si>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</si>
  <si>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</si>
  <si>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</si>
  <si>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</si>
  <si>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</si>
  <si>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</si>
  <si>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</si>
  <si>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</si>
  <si>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</si>
  <si>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</si>
  <si>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</si>
  <si>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</si>
  <si>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</si>
  <si>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</si>
  <si>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</si>
  <si>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</si>
  <si>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</si>
  <si>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</si>
  <si>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</si>
  <si>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</si>
  <si>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</si>
  <si>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</si>
  <si>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</si>
  <si>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</si>
  <si>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</si>
  <si>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</si>
  <si>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</si>
  <si>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</si>
  <si>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</si>
  <si>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</si>
  <si>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</si>
  <si>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</si>
  <si>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</si>
  <si>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</si>
  <si>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</si>
  <si>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</si>
  <si>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</si>
  <si>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</si>
  <si>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</si>
  <si>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</si>
  <si>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</si>
  <si>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</si>
  <si>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</si>
  <si>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</si>
  <si>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</si>
  <si>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</si>
  <si>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</si>
  <si>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</si>
  <si>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</si>
  <si>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</si>
  <si>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</si>
  <si>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</si>
  <si>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</si>
  <si>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</si>
  <si>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</si>
  <si>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</si>
  <si>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</si>
  <si>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</si>
  <si>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</si>
  <si>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</si>
  <si>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</si>
  <si>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</si>
  <si>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</si>
  <si>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</si>
  <si>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</si>
  <si>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</si>
  <si>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</si>
  <si>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</si>
  <si>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</si>
  <si>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</si>
  <si>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</si>
  <si>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</si>
  <si>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</si>
  <si>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</si>
  <si>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</si>
  <si>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</si>
  <si>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</si>
  <si>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</si>
  <si>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</si>
  <si>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</si>
  <si>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</si>
  <si>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</si>
  <si>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</si>
  <si>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</si>
  <si>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</si>
  <si>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</si>
  <si>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</si>
  <si>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</si>
  <si>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</si>
  <si>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</si>
  <si>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</si>
  <si>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</si>
  <si>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</si>
  <si>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</si>
  <si>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</si>
  <si>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</si>
  <si>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</si>
  <si>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</si>
  <si>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</si>
  <si>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</si>
  <si>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</si>
  <si>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</si>
  <si>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</si>
  <si>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</si>
  <si>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</si>
  <si>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</si>
  <si>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</si>
  <si>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</si>
  <si>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</si>
  <si>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</si>
  <si>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</si>
  <si>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</si>
  <si>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</si>
  <si>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</si>
  <si>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</si>
  <si>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</si>
  <si>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</si>
  <si>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</si>
  <si>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</si>
  <si>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</si>
  <si>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</si>
  <si>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</si>
  <si>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</si>
  <si>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</si>
  <si>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</si>
  <si>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</si>
  <si>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</si>
  <si>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</si>
  <si>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</si>
  <si>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</si>
  <si>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</si>
  <si>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</si>
  <si>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</si>
  <si>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</si>
  <si>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</si>
  <si>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</si>
  <si>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</si>
  <si>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</si>
  <si>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</si>
  <si>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</si>
  <si>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</si>
  <si>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</si>
  <si>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</si>
  <si>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</si>
  <si>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</si>
  <si>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</si>
  <si>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</si>
  <si>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</si>
  <si>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</si>
  <si>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</si>
  <si>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</si>
  <si>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</si>
  <si>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</si>
  <si>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</si>
  <si>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</si>
  <si>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</si>
  <si>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</si>
  <si>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</si>
  <si>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</si>
  <si>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</si>
  <si>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</si>
  <si>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</si>
  <si>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</si>
  <si>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</si>
  <si>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</si>
  <si>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</si>
  <si>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</si>
  <si>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</si>
  <si>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</si>
  <si>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</si>
  <si>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</si>
  <si>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</si>
  <si>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</si>
  <si>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</si>
  <si>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</si>
  <si>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</si>
  <si>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</si>
  <si>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</si>
  <si>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</si>
  <si>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</si>
  <si>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</si>
  <si>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</si>
  <si>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</si>
  <si>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</si>
  <si>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</si>
  <si>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</si>
  <si>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</si>
  <si>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</si>
  <si>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</si>
  <si>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</si>
  <si>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</si>
  <si>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</si>
  <si>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</si>
  <si>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</si>
  <si>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</si>
  <si>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</si>
  <si>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</si>
  <si>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</si>
  <si>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</si>
  <si>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</si>
  <si>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</si>
  <si>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</si>
  <si>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</si>
  <si>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</si>
  <si>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</si>
  <si>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</si>
  <si>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</si>
  <si>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</si>
  <si>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</si>
  <si>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</si>
  <si>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</si>
  <si>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</si>
  <si>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</si>
  <si>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</si>
  <si>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</si>
  <si>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</si>
  <si>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</si>
  <si>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</si>
  <si>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</si>
  <si>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</si>
  <si>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</si>
  <si>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</si>
  <si>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</si>
  <si>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</si>
  <si>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</si>
  <si>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</si>
  <si>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</si>
  <si>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</si>
  <si>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</si>
  <si>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</si>
  <si>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</si>
  <si>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</si>
  <si>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</si>
  <si>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</si>
  <si>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</si>
  <si>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</si>
  <si>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</si>
  <si>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</si>
  <si>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</si>
  <si>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</si>
  <si>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</si>
  <si>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</si>
  <si>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</si>
  <si>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</si>
  <si>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</si>
  <si>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</si>
  <si>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</si>
  <si>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</si>
  <si>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</si>
  <si>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</si>
  <si>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</si>
  <si>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</si>
  <si>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</si>
  <si>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</si>
  <si>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</si>
  <si>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</si>
  <si>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</si>
  <si>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</si>
  <si>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</si>
  <si>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</si>
  <si>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</si>
  <si>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</si>
  <si>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</si>
  <si>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</si>
  <si>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</si>
  <si>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</si>
  <si>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</si>
  <si>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</si>
  <si>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</si>
  <si>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</si>
  <si>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</si>
  <si>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</si>
  <si>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</si>
  <si>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</si>
  <si>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</si>
  <si>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</si>
  <si>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</si>
  <si>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</si>
  <si>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</si>
  <si>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</si>
  <si>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</si>
  <si>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</si>
  <si>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</si>
  <si>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</si>
  <si>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</si>
  <si>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</si>
  <si>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</si>
  <si>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</si>
  <si>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</si>
  <si>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</si>
  <si>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</si>
  <si>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</si>
  <si>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</si>
  <si>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</si>
  <si>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</si>
  <si>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</si>
  <si>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</si>
  <si>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</si>
  <si>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</si>
  <si>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</si>
  <si>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</si>
  <si>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</si>
  <si>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</si>
  <si>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</si>
  <si>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</si>
  <si>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</si>
  <si>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</si>
  <si>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</si>
  <si>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</si>
  <si>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</si>
  <si>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</si>
  <si>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</si>
  <si>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</si>
  <si>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</si>
  <si>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</si>
  <si>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</si>
  <si>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</si>
  <si>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</si>
  <si>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</si>
  <si>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</si>
  <si>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</si>
  <si>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</si>
  <si>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</si>
  <si>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</si>
  <si>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</si>
  <si>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</si>
  <si>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</si>
  <si>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</si>
  <si>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</si>
  <si>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</si>
  <si>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</si>
  <si>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</si>
  <si>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</si>
  <si>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</si>
  <si>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</si>
  <si>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</si>
  <si>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</si>
  <si>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</si>
  <si>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</si>
  <si>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</si>
  <si>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</si>
  <si>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</si>
  <si>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</si>
  <si>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</si>
  <si>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</si>
  <si>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</si>
  <si>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</si>
  <si>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</si>
  <si>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</si>
  <si>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</si>
  <si>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</si>
  <si>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</si>
  <si>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</si>
  <si>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</si>
  <si>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</si>
  <si>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</si>
  <si>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</si>
  <si>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</si>
  <si>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</si>
  <si>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</si>
  <si>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</si>
  <si>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</si>
  <si>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</si>
  <si>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</si>
  <si>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</si>
  <si>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</si>
  <si>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</si>
  <si>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</si>
  <si>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</si>
  <si>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</si>
  <si>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</si>
  <si>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</si>
  <si>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</si>
  <si>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</si>
  <si>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</si>
  <si>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</si>
  <si>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</si>
  <si>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</si>
  <si>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</si>
  <si>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</si>
  <si>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</si>
  <si>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</si>
  <si>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</si>
  <si>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</si>
  <si>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</si>
  <si>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</si>
  <si>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</si>
  <si>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</si>
  <si>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</si>
  <si>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</si>
  <si>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</si>
  <si>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</si>
  <si>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</si>
  <si>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</si>
  <si>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</si>
  <si>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</si>
  <si>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</si>
  <si>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</si>
  <si>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</si>
  <si>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</si>
  <si>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</si>
  <si>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</si>
  <si>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</si>
  <si>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</si>
  <si>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</si>
  <si>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</si>
  <si>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</si>
  <si>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</si>
  <si>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</si>
  <si>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</si>
  <si>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</si>
  <si>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</si>
  <si>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</si>
  <si>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</si>
  <si>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</si>
  <si>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</si>
  <si>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</si>
  <si>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</si>
  <si>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</si>
  <si>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</si>
  <si>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</si>
  <si>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</si>
  <si>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</si>
  <si>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</si>
  <si>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</si>
  <si>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</si>
  <si>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</si>
  <si>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</si>
  <si>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</si>
  <si>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</si>
  <si>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</si>
  <si>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</si>
  <si>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</si>
  <si>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</si>
  <si>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</si>
  <si>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</si>
  <si>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</si>
  <si>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</si>
  <si>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</si>
  <si>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</si>
  <si>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</si>
  <si>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</si>
  <si>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</si>
  <si>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</si>
  <si>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</si>
  <si>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</si>
  <si>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</si>
  <si>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</si>
  <si>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</si>
  <si>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</si>
  <si>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</si>
  <si>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</si>
  <si>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</si>
  <si>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</si>
  <si>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</si>
  <si>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</si>
  <si>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</si>
  <si>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</si>
  <si>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</si>
  <si>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</si>
  <si>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</si>
  <si>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</si>
  <si>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</si>
  <si>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</si>
  <si>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</si>
  <si>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</si>
  <si>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</si>
  <si>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</si>
  <si>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</si>
  <si>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</si>
  <si>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</si>
  <si>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</si>
  <si>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</si>
  <si>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</si>
  <si>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</si>
  <si>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</si>
  <si>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</si>
  <si>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</si>
  <si>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</si>
  <si>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</si>
  <si>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</si>
  <si>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</si>
  <si>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</si>
  <si>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</si>
  <si>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</si>
  <si>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</si>
  <si>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</si>
  <si>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</si>
  <si>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</si>
  <si>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</si>
  <si>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</si>
  <si>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</si>
  <si>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</si>
  <si>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</si>
  <si>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</si>
  <si>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</si>
  <si>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</si>
  <si>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</si>
  <si>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</si>
  <si>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</si>
  <si>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</si>
  <si>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</si>
  <si>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</si>
  <si>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</si>
  <si>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</si>
  <si>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</si>
  <si>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</si>
  <si>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</si>
  <si>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</si>
  <si>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</si>
  <si>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</si>
  <si>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</si>
  <si>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</si>
  <si>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</si>
  <si>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</si>
  <si>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</si>
  <si>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</si>
  <si>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</si>
  <si>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</si>
  <si>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</si>
  <si>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</si>
  <si>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</si>
  <si>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</si>
  <si>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</si>
  <si>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</si>
  <si>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</si>
  <si>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</si>
  <si>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</si>
  <si>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</si>
  <si>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</si>
  <si>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</si>
  <si>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</si>
  <si>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</si>
  <si>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</si>
  <si>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</si>
  <si>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</si>
  <si>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</si>
  <si>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</si>
  <si>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</si>
  <si>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</si>
  <si>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</si>
  <si>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</si>
  <si>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</si>
  <si>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</si>
  <si>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</si>
  <si>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</si>
  <si>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</si>
  <si>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</si>
  <si>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</si>
  <si>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</si>
  <si>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</si>
  <si>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</si>
  <si>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</si>
  <si>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</si>
  <si>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</si>
  <si>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</si>
  <si>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</si>
  <si>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</si>
  <si>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</si>
  <si>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</si>
  <si>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</si>
  <si>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</si>
  <si>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</si>
  <si>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</si>
  <si>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</si>
  <si>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</si>
  <si>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</si>
  <si>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</si>
  <si>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</si>
  <si>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</si>
  <si>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</si>
  <si>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</si>
  <si>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</si>
  <si>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</si>
  <si>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</si>
  <si>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</si>
  <si>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</si>
  <si>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</si>
  <si>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</si>
  <si>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</si>
  <si>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</si>
  <si>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</si>
  <si>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</si>
  <si>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</si>
  <si>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</si>
  <si>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</si>
  <si>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</si>
  <si>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</si>
  <si>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</si>
  <si>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</si>
  <si>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</si>
  <si>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</si>
  <si>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</si>
  <si>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</si>
  <si>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</si>
  <si>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</si>
  <si>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</si>
  <si>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</si>
  <si>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</si>
  <si>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</si>
  <si>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</si>
  <si>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</si>
  <si>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</si>
  <si>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</si>
  <si>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</si>
  <si>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</si>
  <si>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</si>
  <si>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</si>
  <si>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</si>
  <si>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</si>
  <si>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</si>
  <si>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</si>
  <si>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</si>
  <si>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</si>
  <si>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</si>
  <si>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</si>
  <si>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</si>
  <si>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</si>
  <si>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</si>
  <si>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</si>
  <si>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</si>
  <si>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</si>
  <si>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</si>
  <si>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</si>
  <si>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</si>
  <si>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</si>
  <si>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</si>
  <si>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</si>
  <si>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</si>
  <si>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</si>
  <si>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</si>
  <si>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</si>
  <si>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</si>
  <si>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</si>
  <si>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</si>
  <si>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</si>
  <si>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</si>
  <si>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</si>
  <si>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</si>
  <si>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</si>
  <si>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</si>
  <si>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</si>
  <si>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</si>
  <si>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</si>
  <si>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</si>
  <si>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</si>
  <si>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</si>
  <si>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</si>
  <si>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</si>
  <si>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</si>
  <si>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</si>
  <si>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</si>
  <si>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</si>
  <si>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</si>
  <si>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</si>
  <si>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</si>
  <si>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</si>
  <si>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</si>
  <si>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</si>
  <si>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</si>
  <si>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</si>
  <si>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</si>
  <si>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</si>
  <si>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</si>
  <si>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</si>
  <si>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</si>
  <si>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</si>
  <si>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</si>
  <si>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</si>
  <si>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</si>
  <si>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</si>
  <si>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</si>
  <si>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</si>
  <si>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</si>
  <si>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</si>
  <si>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</si>
  <si>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</si>
  <si>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</si>
  <si>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</si>
  <si>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</si>
  <si>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</si>
  <si>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</si>
  <si>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</si>
  <si>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</si>
  <si>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</si>
  <si>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</si>
  <si>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</si>
  <si>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</si>
  <si>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</si>
  <si>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</si>
  <si>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</si>
  <si>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</si>
  <si>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</si>
  <si>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</si>
  <si>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</si>
  <si>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</si>
  <si>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</si>
  <si>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</si>
  <si>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</si>
  <si>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</si>
  <si>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</si>
  <si>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</si>
  <si>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</si>
  <si>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</si>
  <si>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</si>
  <si>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</si>
  <si>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</si>
  <si>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</si>
  <si>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</si>
  <si>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</si>
  <si>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</si>
  <si>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</si>
  <si>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</si>
  <si>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</si>
  <si>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</si>
  <si>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</si>
  <si>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</si>
  <si>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</si>
  <si>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</si>
  <si>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</si>
  <si>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</si>
  <si>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</si>
  <si>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</si>
  <si>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</si>
  <si>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</si>
  <si>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</si>
  <si>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</si>
  <si>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</si>
  <si>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</si>
  <si>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</si>
  <si>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</si>
  <si>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</si>
  <si>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</si>
  <si>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</si>
  <si>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</si>
  <si>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</si>
  <si>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</si>
  <si>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</si>
  <si>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</si>
  <si>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</si>
  <si>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</si>
  <si>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</si>
  <si>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</si>
  <si>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</si>
  <si>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</si>
  <si>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</si>
  <si>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</si>
  <si>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</si>
  <si>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</si>
  <si>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</si>
  <si>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</si>
  <si>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</si>
  <si>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</si>
  <si>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</si>
  <si>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</si>
  <si>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</si>
  <si>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</si>
  <si>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</si>
  <si>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</si>
  <si>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</si>
  <si>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</si>
  <si>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</si>
  <si>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</si>
  <si>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</si>
  <si>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</si>
  <si>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</si>
  <si>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</si>
  <si>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</si>
  <si>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</si>
  <si>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</si>
  <si>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</si>
  <si>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</si>
  <si>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</si>
  <si>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</si>
  <si>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</si>
  <si>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</si>
  <si>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</si>
  <si>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</si>
  <si>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</si>
  <si>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</si>
  <si>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</si>
  <si>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</si>
  <si>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</si>
  <si>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</si>
  <si>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</si>
  <si>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</si>
  <si>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</si>
  <si>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</si>
  <si>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</si>
  <si>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</si>
  <si>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</si>
  <si>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</si>
  <si>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</si>
  <si>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</si>
  <si>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</si>
  <si>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</si>
  <si>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</si>
  <si>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</si>
  <si>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</si>
  <si>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</si>
  <si>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</si>
  <si>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</si>
  <si>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</si>
  <si>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</si>
  <si>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</si>
  <si>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</si>
  <si>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</si>
  <si>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</si>
  <si>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</si>
  <si>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</si>
  <si>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</si>
  <si>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</si>
  <si>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</si>
  <si>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</si>
  <si>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</si>
  <si>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</si>
  <si>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</si>
  <si>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</si>
  <si>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</si>
  <si>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</si>
  <si>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</si>
  <si>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</si>
  <si>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</si>
  <si>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</si>
  <si>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</si>
  <si>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</si>
  <si>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</si>
  <si>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</si>
  <si>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</si>
  <si>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</si>
  <si>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</si>
  <si>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</si>
  <si>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</si>
  <si>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</si>
  <si>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</si>
  <si>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</si>
  <si>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</si>
  <si>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</si>
  <si>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</si>
  <si>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</si>
  <si>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</si>
  <si>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</si>
  <si>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</si>
  <si>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</si>
  <si>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</si>
  <si>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</si>
  <si>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</si>
  <si>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</si>
  <si>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</si>
  <si>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</si>
  <si>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</si>
  <si>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</si>
  <si>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</si>
  <si>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</si>
  <si>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</si>
  <si>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</si>
  <si>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</si>
  <si>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</si>
  <si>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</si>
  <si>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</si>
  <si>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</si>
  <si>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</si>
  <si>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</si>
  <si>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</si>
  <si>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</si>
  <si>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</si>
  <si>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</si>
  <si>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</si>
  <si>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</si>
  <si>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</si>
  <si>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</si>
  <si>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</si>
  <si>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</si>
  <si>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</si>
  <si>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</si>
  <si>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</si>
  <si>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</si>
  <si>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</si>
  <si>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</si>
  <si>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</si>
  <si>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</si>
  <si>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</si>
  <si>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</si>
  <si>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</si>
  <si>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</si>
  <si>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</si>
  <si>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</si>
  <si>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</si>
  <si>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</si>
  <si>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</si>
  <si>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</si>
  <si>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</si>
  <si>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</si>
  <si>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</si>
  <si>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</si>
  <si>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</si>
  <si>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</si>
  <si>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</si>
  <si>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</si>
  <si>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</si>
  <si>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</si>
  <si>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</si>
  <si>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</si>
  <si>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</si>
  <si>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</si>
  <si>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</si>
  <si>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</si>
  <si>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</si>
  <si>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</si>
  <si>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</si>
  <si>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</si>
  <si>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</si>
  <si>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</si>
  <si>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</si>
  <si>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</si>
  <si>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</si>
  <si>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</si>
  <si>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</si>
  <si>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</si>
  <si>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</si>
  <si>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</si>
  <si>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</si>
  <si>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</si>
  <si>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</si>
  <si>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</si>
  <si>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</si>
  <si>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</si>
  <si>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</si>
  <si>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</si>
  <si>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</si>
  <si>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</si>
  <si>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</si>
  <si>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</si>
  <si>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</si>
  <si>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</si>
  <si>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</si>
  <si>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</si>
  <si>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</si>
  <si>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</si>
  <si>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</si>
  <si>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</si>
  <si>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</si>
  <si>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</si>
  <si>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</si>
  <si>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</si>
  <si>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</si>
  <si>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</si>
  <si>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</si>
  <si>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</si>
  <si>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</si>
  <si>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</si>
  <si>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</si>
  <si>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</si>
  <si>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</si>
  <si>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</si>
  <si>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</si>
  <si>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</si>
  <si>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</si>
  <si>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</si>
  <si>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</si>
  <si>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</si>
  <si>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</si>
  <si>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</si>
  <si>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</si>
  <si>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</si>
  <si>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</si>
  <si>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</si>
  <si>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</si>
  <si>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</si>
  <si>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</si>
  <si>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</si>
  <si>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</si>
  <si>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</si>
  <si>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</si>
  <si>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</si>
  <si>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</si>
  <si>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</si>
  <si>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</si>
  <si>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</si>
  <si>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</si>
  <si>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</si>
  <si>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</si>
  <si>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</si>
  <si>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</si>
  <si>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</si>
  <si>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</si>
  <si>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</si>
  <si>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</si>
  <si>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</si>
  <si>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</si>
  <si>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</si>
  <si>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</si>
  <si>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</si>
  <si>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</si>
  <si>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</si>
  <si>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</si>
  <si>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</si>
  <si>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</si>
  <si>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</si>
  <si>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</si>
  <si>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</si>
  <si>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</si>
  <si>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</si>
  <si>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</si>
  <si>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</si>
  <si>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</si>
  <si>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</si>
  <si>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</si>
  <si>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</si>
  <si>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</si>
  <si>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</si>
  <si>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</si>
  <si>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</si>
  <si>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</si>
  <si>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</si>
  <si>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</si>
  <si>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</si>
  <si>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</si>
  <si>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</si>
  <si>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</si>
  <si>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</si>
  <si>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</si>
  <si>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</si>
  <si>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</si>
  <si>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</si>
  <si>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</si>
  <si>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</si>
  <si>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</si>
  <si>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</si>
  <si>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</si>
  <si>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</si>
  <si>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</si>
  <si>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</si>
  <si>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</si>
  <si>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</si>
  <si>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</si>
  <si>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</si>
  <si>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</si>
  <si>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</si>
  <si>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</si>
  <si>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</si>
  <si>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</si>
  <si>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</si>
  <si>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</si>
  <si>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</si>
  <si>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</si>
  <si>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</si>
  <si>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</si>
  <si>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</si>
  <si>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</si>
  <si>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</si>
  <si>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</si>
  <si>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</si>
  <si>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</si>
  <si>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</si>
  <si>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</si>
  <si>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</si>
  <si>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</si>
  <si>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</si>
  <si>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</si>
  <si>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</si>
  <si>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</si>
  <si>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</si>
  <si>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</si>
  <si>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</si>
  <si>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</si>
  <si>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</si>
  <si>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</si>
  <si>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</si>
  <si>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</si>
  <si>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</si>
  <si>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</si>
  <si>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</si>
  <si>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</si>
  <si>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</si>
  <si>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</si>
  <si>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</si>
  <si>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</si>
  <si>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</si>
  <si>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</si>
  <si>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</si>
  <si>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</si>
  <si>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</si>
  <si>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</si>
  <si>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</si>
  <si>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</si>
  <si>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</si>
  <si>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</si>
  <si>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</si>
  <si>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</si>
  <si>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</si>
  <si>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</si>
  <si>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</si>
  <si>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</si>
  <si>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</si>
  <si>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</si>
  <si>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</si>
  <si>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</si>
  <si>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</si>
  <si>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</si>
  <si>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</si>
  <si>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</si>
  <si>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</si>
  <si>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</si>
  <si>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</si>
  <si>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</si>
  <si>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</si>
  <si>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</si>
  <si>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</si>
  <si>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</si>
  <si>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</si>
  <si>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</si>
  <si>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</si>
  <si>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</si>
  <si>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</si>
  <si>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</si>
  <si>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</si>
  <si>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</si>
  <si>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</si>
  <si>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</si>
  <si>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</si>
  <si>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</si>
  <si>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</si>
  <si>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</si>
  <si>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</si>
  <si>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</si>
  <si>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</si>
  <si>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</si>
  <si>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</si>
  <si>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</si>
  <si>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</si>
  <si>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</si>
  <si>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</si>
  <si>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</si>
  <si>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</si>
  <si>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</si>
  <si>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</si>
  <si>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</si>
  <si>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</si>
  <si>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</si>
  <si>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</si>
  <si>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</si>
  <si>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</si>
  <si>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</si>
  <si>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</si>
  <si>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</si>
  <si>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</si>
  <si>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</si>
  <si>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</si>
  <si>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</si>
  <si>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</si>
  <si>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</si>
  <si>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</si>
  <si>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</si>
  <si>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</si>
  <si>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</si>
  <si>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</si>
  <si>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</si>
  <si>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</si>
  <si>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</si>
  <si>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</si>
  <si>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</si>
  <si>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</si>
  <si>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</si>
  <si>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</si>
  <si>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</si>
  <si>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</si>
  <si>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</si>
  <si>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</si>
  <si>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</si>
  <si>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</si>
  <si>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</si>
  <si>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</si>
  <si>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</si>
  <si>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</si>
  <si>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</si>
  <si>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</si>
  <si>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</si>
  <si>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</si>
  <si>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</si>
  <si>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</si>
  <si>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</si>
  <si>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</si>
  <si>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</si>
  <si>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</si>
  <si>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</si>
  <si>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</si>
  <si>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</si>
  <si>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</si>
  <si>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</si>
  <si>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</si>
  <si>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</si>
  <si>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</si>
  <si>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</si>
  <si>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</si>
  <si>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</si>
  <si>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</si>
  <si>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</si>
  <si>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</si>
  <si>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</si>
  <si>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</si>
  <si>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</si>
  <si>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</si>
  <si>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</si>
  <si>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</si>
  <si>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</si>
  <si>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</si>
  <si>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</si>
  <si>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</si>
  <si>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</si>
  <si>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</si>
  <si>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</si>
  <si>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</si>
  <si>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</si>
  <si>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</si>
  <si>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</si>
  <si>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</si>
  <si>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</si>
  <si>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</si>
  <si>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</si>
  <si>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</si>
  <si>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</si>
  <si>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</si>
  <si>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</si>
  <si>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</si>
  <si>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</si>
  <si>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</si>
  <si>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</si>
  <si>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</si>
  <si>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</si>
  <si>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</si>
  <si>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</si>
  <si>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</si>
  <si>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</si>
  <si>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</si>
  <si>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</si>
  <si>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</si>
  <si>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</si>
  <si>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</si>
  <si>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</si>
  <si>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</si>
  <si>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</si>
  <si>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</si>
  <si>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</si>
  <si>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</si>
  <si>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</si>
  <si>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</si>
  <si>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</si>
  <si>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</si>
  <si>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</si>
  <si>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</si>
  <si>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</si>
  <si>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</si>
  <si>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</si>
  <si>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</si>
  <si>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</si>
  <si>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</si>
  <si>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</si>
  <si>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</si>
  <si>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</si>
  <si>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</si>
  <si>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</si>
  <si>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</si>
  <si>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</si>
  <si>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</si>
  <si>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</si>
  <si>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</si>
  <si>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</si>
  <si>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</si>
  <si>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</si>
  <si>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</si>
  <si>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</si>
  <si>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</si>
  <si>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</si>
  <si>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</si>
  <si>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</si>
  <si>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</si>
  <si>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</si>
  <si>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</si>
  <si>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</si>
  <si>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</si>
  <si>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</si>
  <si>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</si>
  <si>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</si>
  <si>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</si>
  <si>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</si>
  <si>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</si>
  <si>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</si>
  <si>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</si>
  <si>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</si>
  <si>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</si>
  <si>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</si>
  <si>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</si>
  <si>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</si>
  <si>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</si>
  <si>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</si>
  <si>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</si>
  <si>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</si>
  <si>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</si>
  <si>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</si>
  <si>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</si>
  <si>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</si>
  <si>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</si>
  <si>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</si>
  <si>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</si>
  <si>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</si>
  <si>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</si>
  <si>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</si>
  <si>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</si>
  <si>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</si>
  <si>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</si>
  <si>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</si>
  <si>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</si>
  <si>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</si>
  <si>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</si>
  <si>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</si>
  <si>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</si>
  <si>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</si>
  <si>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</si>
  <si>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</si>
  <si>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</si>
  <si>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</si>
  <si>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</si>
  <si>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</si>
  <si>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</si>
  <si>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</si>
  <si>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</si>
  <si>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</si>
  <si>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</si>
  <si>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</si>
  <si>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</si>
  <si>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</si>
  <si>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</si>
  <si>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</si>
  <si>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</si>
  <si>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</si>
  <si>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</si>
  <si>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</si>
  <si>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</si>
  <si>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</si>
  <si>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</si>
  <si>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</si>
  <si>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</si>
  <si>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</si>
  <si>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</si>
  <si>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</si>
  <si>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</si>
  <si>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</si>
  <si>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</si>
  <si>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</si>
  <si>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</si>
  <si>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</si>
  <si>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</si>
  <si>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</si>
  <si>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</si>
  <si>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</si>
  <si>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</si>
  <si>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</si>
  <si>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</si>
  <si>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</si>
  <si>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</si>
  <si>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</si>
  <si>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</si>
  <si>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</si>
  <si>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</si>
  <si>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</si>
  <si>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</si>
  <si>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</si>
  <si>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</si>
  <si>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</si>
  <si>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</si>
  <si>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</si>
  <si>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</si>
  <si>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</si>
  <si>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</si>
  <si>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</si>
  <si>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</si>
  <si>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</si>
  <si>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</si>
  <si>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</si>
  <si>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</si>
  <si>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</si>
  <si>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</si>
  <si>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</si>
  <si>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</si>
  <si>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</si>
  <si>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</si>
  <si>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</si>
  <si>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</si>
  <si>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</si>
  <si>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</si>
  <si>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</si>
  <si>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</si>
  <si>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</si>
  <si>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</si>
  <si>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</si>
  <si>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</si>
  <si>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</si>
  <si>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</si>
  <si>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</si>
  <si>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</si>
  <si>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</si>
  <si>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</si>
  <si>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</si>
  <si>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</si>
  <si>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</si>
  <si>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</si>
  <si>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</si>
  <si>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</si>
  <si>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</si>
  <si>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</si>
  <si>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</si>
  <si>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</si>
  <si>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</si>
  <si>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</si>
  <si>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</si>
  <si>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</si>
  <si>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</si>
  <si>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</si>
  <si>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</si>
  <si>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</si>
  <si>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</si>
  <si>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</si>
  <si>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</si>
  <si>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</si>
  <si>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</si>
  <si>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</si>
  <si>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</si>
  <si>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</si>
  <si>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</si>
  <si>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</si>
  <si>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</si>
  <si>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</si>
  <si>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</si>
  <si>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</si>
  <si>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</si>
  <si>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</si>
  <si>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</si>
  <si>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</si>
  <si>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</si>
  <si>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</si>
  <si>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</si>
  <si>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</si>
  <si>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</si>
  <si>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</si>
  <si>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</si>
  <si>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</si>
  <si>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</si>
  <si>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</si>
  <si>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</si>
  <si>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</si>
  <si>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</si>
  <si>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</si>
  <si>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</si>
  <si>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</si>
  <si>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</si>
  <si>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</si>
  <si>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</si>
  <si>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</si>
  <si>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</si>
  <si>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</si>
  <si>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</si>
  <si>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</si>
  <si>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</si>
  <si>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</si>
  <si>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</si>
  <si>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</si>
  <si>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</si>
  <si>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</si>
  <si>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</si>
  <si>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</si>
  <si>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</si>
  <si>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</si>
  <si>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</si>
  <si>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</si>
  <si>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</si>
  <si>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</si>
  <si>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</si>
  <si>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</si>
  <si>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</si>
  <si>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</si>
  <si>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</si>
  <si>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</si>
  <si>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</si>
  <si>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</si>
  <si>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</si>
  <si>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</si>
  <si>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</si>
  <si>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</si>
  <si>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</si>
  <si>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</si>
  <si>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</si>
  <si>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</si>
  <si>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</si>
  <si>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</si>
  <si>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</si>
  <si>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</si>
  <si>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</si>
  <si>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</si>
  <si>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</si>
  <si>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</si>
  <si>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</si>
  <si>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</si>
  <si>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</si>
  <si>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</si>
  <si>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</si>
  <si>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</si>
  <si>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</si>
  <si>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</si>
  <si>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</si>
  <si>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</si>
  <si>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</si>
  <si>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</si>
  <si>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</si>
  <si>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</si>
  <si>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</si>
  <si>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</si>
  <si>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</si>
  <si>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</si>
  <si>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</si>
  <si>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</si>
  <si>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</si>
  <si>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</si>
  <si>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</si>
  <si>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</si>
  <si>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</si>
  <si>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</si>
  <si>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</si>
  <si>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</si>
  <si>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</si>
  <si>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</si>
  <si>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</si>
  <si>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</si>
  <si>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</si>
  <si>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</si>
  <si>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</si>
  <si>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</si>
  <si>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</si>
  <si>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</si>
  <si>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</si>
  <si>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</si>
  <si>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</si>
  <si>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</si>
  <si>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</si>
  <si>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</si>
  <si>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</si>
  <si>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</si>
  <si>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</si>
  <si>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</si>
  <si>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</si>
  <si>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</si>
  <si>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</si>
  <si>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</si>
  <si>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</si>
  <si>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</si>
  <si>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</si>
  <si>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</si>
  <si>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</si>
  <si>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</si>
  <si>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</si>
  <si>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</si>
  <si>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</si>
  <si>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</si>
  <si>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</si>
  <si>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</si>
  <si>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</si>
  <si>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</si>
  <si>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</si>
  <si>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</si>
  <si>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</si>
  <si>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</si>
  <si>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</si>
  <si>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</si>
  <si>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</si>
  <si>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</si>
  <si>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</si>
  <si>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</si>
  <si>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</si>
  <si>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</si>
  <si>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</si>
  <si>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</si>
  <si>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</si>
  <si>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</si>
  <si>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</si>
  <si>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</si>
  <si>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</si>
  <si>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</si>
  <si>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</si>
  <si>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</si>
  <si>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</si>
  <si>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</si>
  <si>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</si>
  <si>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</si>
  <si>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</si>
  <si>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</si>
  <si>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</si>
  <si>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</si>
  <si>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</si>
  <si>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</si>
  <si>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</si>
  <si>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</si>
  <si>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</si>
  <si>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</si>
  <si>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</si>
  <si>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</si>
  <si>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</si>
  <si>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</si>
  <si>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</si>
  <si>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</si>
  <si>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</si>
  <si>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</si>
  <si>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</si>
  <si>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</si>
  <si>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</si>
  <si>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</si>
  <si>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</si>
  <si>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</si>
  <si>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</si>
  <si>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</si>
  <si>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</si>
  <si>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</si>
  <si>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</si>
  <si>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</si>
  <si>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</si>
  <si>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</si>
  <si>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</si>
  <si>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</si>
  <si>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</si>
  <si>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</si>
  <si>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</si>
  <si>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</si>
  <si>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</si>
  <si>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</si>
  <si>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</si>
  <si>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</si>
  <si>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</si>
  <si>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</si>
  <si>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</si>
  <si>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</si>
  <si>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</si>
  <si>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</si>
  <si>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</si>
  <si>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</si>
  <si>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</si>
  <si>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</si>
  <si>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</si>
  <si>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</si>
  <si>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</si>
  <si>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</si>
  <si>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</si>
  <si>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</si>
  <si>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</si>
  <si>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</si>
  <si>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</si>
  <si>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</si>
  <si>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</si>
  <si>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</si>
  <si>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</si>
  <si>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</si>
  <si>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</si>
  <si>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</si>
  <si>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</si>
  <si>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</si>
  <si>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</si>
  <si>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</si>
  <si>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</si>
  <si>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</si>
  <si>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</si>
  <si>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</si>
  <si>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</si>
  <si>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</si>
  <si>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</si>
  <si>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</si>
  <si>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</si>
  <si>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</si>
  <si>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</si>
  <si>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</si>
  <si>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</si>
  <si>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</si>
  <si>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</si>
  <si>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</si>
  <si>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</si>
  <si>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</si>
  <si>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</si>
  <si>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</si>
  <si>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</si>
  <si>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</si>
  <si>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</si>
  <si>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</si>
  <si>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</si>
  <si>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</si>
  <si>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</si>
  <si>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</si>
  <si>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</si>
  <si>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</si>
  <si>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</si>
  <si>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</si>
  <si>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</si>
  <si>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</si>
  <si>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</si>
  <si>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</si>
  <si>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</si>
  <si>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</si>
  <si>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</si>
  <si>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</si>
  <si>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</si>
  <si>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</si>
  <si>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</si>
  <si>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</si>
  <si>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</si>
  <si>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</si>
  <si>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</si>
  <si>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</si>
  <si>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</si>
  <si>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</si>
  <si>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</si>
  <si>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</si>
  <si>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</si>
  <si>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</si>
  <si>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</si>
  <si>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</si>
  <si>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</si>
  <si>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</si>
  <si>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</si>
  <si>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</si>
  <si>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</si>
  <si>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</si>
  <si>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</si>
  <si>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</si>
  <si>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</si>
  <si>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</si>
  <si>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</si>
  <si>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</si>
  <si>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</si>
  <si>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</si>
  <si>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</si>
  <si>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</si>
  <si>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</si>
  <si>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</si>
  <si>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</si>
  <si>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</si>
  <si>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</si>
  <si>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</si>
  <si>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</si>
  <si>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</si>
  <si>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</si>
  <si>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</si>
  <si>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</si>
  <si>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</si>
  <si>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</si>
  <si>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</si>
  <si>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</si>
  <si>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</si>
  <si>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</si>
  <si>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</si>
  <si>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</si>
  <si>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</si>
  <si>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</si>
  <si>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</si>
  <si>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</si>
  <si>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</si>
  <si>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</si>
  <si>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</si>
  <si>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</si>
  <si>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</si>
  <si>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</si>
  <si>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</si>
  <si>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</si>
  <si>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</si>
  <si>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</si>
  <si>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</si>
  <si>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</si>
  <si>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</si>
  <si>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</si>
  <si>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</si>
  <si>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</si>
  <si>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</si>
  <si>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</si>
  <si>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</si>
  <si>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</si>
  <si>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</si>
  <si>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</si>
  <si>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</si>
  <si>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</si>
  <si>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</si>
  <si>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</si>
  <si>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</si>
  <si>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</si>
  <si>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</si>
  <si>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</si>
  <si>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</si>
  <si>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</si>
  <si>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</si>
  <si>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</si>
  <si>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</si>
  <si>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</si>
  <si>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</si>
  <si>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</si>
  <si>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</si>
  <si>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</si>
  <si>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</si>
  <si>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</si>
  <si>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</si>
  <si>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</si>
  <si>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</si>
  <si>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</si>
  <si>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</si>
  <si>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</si>
  <si>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</si>
  <si>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</si>
  <si>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</si>
  <si>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</si>
  <si>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</si>
  <si>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</si>
  <si>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</si>
  <si>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</si>
  <si>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</si>
  <si>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</si>
  <si>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</si>
  <si>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</si>
  <si>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</si>
  <si>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</si>
  <si>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</si>
  <si>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</si>
  <si>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</si>
  <si>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</si>
  <si>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</si>
  <si>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</si>
  <si>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</si>
  <si>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</si>
  <si>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</si>
  <si>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</si>
  <si>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</si>
  <si>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</si>
  <si>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</si>
  <si>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</si>
  <si>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</si>
  <si>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</si>
  <si>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</si>
  <si>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</si>
  <si>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</si>
  <si>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</si>
  <si>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</si>
  <si>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</si>
  <si>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</si>
  <si>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</si>
  <si>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</si>
  <si>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</si>
  <si>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</si>
  <si>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</si>
  <si>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</si>
  <si>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</si>
  <si>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</si>
  <si>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</si>
  <si>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</si>
  <si>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</si>
  <si>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</si>
  <si>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</si>
  <si>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</si>
  <si>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</si>
  <si>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</si>
  <si>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</si>
  <si>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</si>
  <si>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</si>
  <si>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</si>
  <si>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</si>
  <si>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</si>
  <si>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</si>
  <si>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</si>
  <si>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</si>
  <si>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</si>
  <si>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</si>
  <si>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</si>
  <si>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</si>
  <si>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</si>
  <si>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</si>
  <si>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</si>
  <si>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</si>
  <si>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</si>
  <si>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</si>
  <si>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</si>
  <si>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</si>
  <si>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</si>
  <si>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</si>
  <si>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</si>
  <si>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</si>
  <si>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</si>
  <si>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</si>
  <si>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</si>
  <si>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</si>
  <si>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</si>
  <si>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</si>
  <si>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</si>
  <si>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</si>
  <si>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</si>
  <si>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</si>
  <si>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</si>
  <si>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</si>
  <si>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</si>
  <si>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</si>
  <si>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</si>
  <si>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</si>
  <si>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</si>
  <si>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</si>
  <si>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</si>
  <si>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</si>
  <si>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</si>
  <si>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</si>
  <si>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</si>
  <si>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</si>
  <si>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</si>
  <si>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</si>
  <si>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</si>
  <si>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</si>
  <si>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</si>
  <si>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</si>
  <si>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</si>
  <si>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</si>
  <si>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</si>
  <si>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</si>
  <si>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</si>
  <si>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</si>
  <si>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</si>
  <si>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</si>
  <si>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</si>
  <si>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</si>
  <si>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</si>
  <si>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</si>
  <si>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</si>
  <si>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</si>
  <si>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</si>
  <si>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</si>
  <si>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</si>
  <si>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</si>
  <si>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</si>
  <si>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</si>
  <si>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</si>
  <si>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</si>
  <si>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</si>
  <si>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</si>
  <si>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</si>
  <si>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</si>
  <si>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</si>
  <si>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</si>
  <si>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</si>
  <si>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</si>
  <si>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</si>
  <si>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</si>
  <si>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</si>
  <si>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</si>
  <si>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</si>
  <si>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</si>
  <si>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</si>
  <si>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</si>
  <si>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</si>
  <si>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</si>
  <si>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</si>
  <si>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</si>
  <si>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</si>
  <si>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</si>
  <si>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</si>
  <si>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</si>
  <si>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</si>
  <si>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</si>
  <si>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</si>
  <si>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</si>
  <si>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</si>
  <si>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</si>
  <si>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</si>
  <si>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</si>
  <si>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</si>
  <si>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</si>
  <si>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</si>
  <si>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</si>
  <si>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</si>
  <si>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</si>
  <si>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</si>
  <si>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</si>
  <si>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</si>
  <si>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</si>
  <si>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</si>
  <si>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</si>
  <si>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</si>
  <si>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</si>
  <si>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</si>
  <si>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</si>
  <si>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</si>
  <si>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</si>
  <si>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</si>
  <si>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</si>
  <si>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</si>
  <si>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</si>
  <si>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</si>
  <si>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</si>
  <si>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</si>
  <si>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</si>
  <si>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</si>
  <si>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</si>
  <si>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</si>
  <si>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</si>
  <si>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</si>
  <si>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</si>
  <si>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</si>
  <si>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</si>
  <si>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</si>
  <si>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</si>
  <si>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</si>
  <si>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</si>
  <si>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</si>
  <si>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</si>
  <si>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</si>
  <si>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</si>
  <si>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</si>
  <si>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</si>
  <si>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</si>
  <si>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</si>
  <si>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</si>
  <si>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</si>
  <si>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</si>
  <si>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</si>
  <si>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</si>
  <si>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</si>
  <si>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</si>
  <si>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</si>
  <si>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</si>
  <si>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</si>
  <si>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</si>
  <si>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</si>
  <si>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</si>
  <si>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</si>
  <si>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</si>
  <si>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</si>
  <si>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</si>
  <si>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</si>
  <si>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</si>
  <si>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</si>
  <si>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</si>
  <si>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</si>
  <si>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</si>
  <si>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</si>
  <si>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</si>
  <si>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</si>
  <si>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</si>
  <si>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</si>
  <si>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</si>
  <si>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</si>
  <si>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</si>
  <si>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</si>
  <si>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</si>
  <si>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</si>
  <si>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</si>
  <si>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</si>
  <si>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</si>
  <si>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</si>
  <si>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</si>
  <si>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</si>
  <si>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</si>
  <si>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</si>
  <si>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</si>
  <si>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</si>
  <si>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</si>
  <si>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</si>
  <si>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</si>
  <si>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</si>
  <si>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</si>
  <si>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</si>
  <si>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</si>
  <si>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</si>
  <si>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</si>
  <si>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</si>
  <si>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</si>
  <si>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</si>
  <si>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</si>
  <si>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</si>
  <si>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</si>
  <si>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</si>
  <si>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</si>
  <si>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</si>
  <si>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</si>
  <si>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</si>
  <si>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</si>
  <si>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</si>
  <si>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</si>
  <si>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</si>
  <si>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</si>
  <si>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</si>
  <si>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</si>
  <si>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</si>
  <si>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</si>
  <si>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</si>
  <si>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</si>
  <si>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</si>
  <si>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</si>
  <si>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</si>
  <si>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</si>
  <si>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</si>
  <si>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</si>
  <si>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</si>
  <si>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</si>
  <si>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</si>
  <si>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</si>
  <si>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</si>
  <si>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</si>
  <si>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</si>
  <si>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</si>
  <si>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</si>
  <si>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</si>
  <si>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</si>
  <si>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</si>
  <si>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</si>
  <si>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</si>
  <si>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</si>
  <si>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</si>
  <si>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</si>
  <si>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</si>
  <si>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</si>
  <si>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</si>
  <si>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</si>
  <si>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</si>
  <si>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</si>
  <si>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</si>
  <si>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</si>
  <si>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</si>
  <si>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</si>
  <si>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</si>
  <si>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</si>
  <si>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</si>
  <si>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</si>
  <si>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</si>
  <si>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</si>
  <si>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</si>
  <si>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</si>
  <si>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</si>
  <si>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</si>
  <si>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</si>
  <si>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</si>
  <si>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</si>
  <si>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</si>
  <si>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</si>
  <si>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</si>
  <si>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</si>
  <si>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</si>
  <si>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</si>
  <si>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</si>
  <si>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</si>
  <si>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</si>
  <si>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</si>
  <si>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</si>
  <si>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</si>
  <si>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</si>
  <si>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</si>
  <si>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</si>
  <si>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</si>
  <si>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</si>
  <si>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</si>
  <si>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</si>
  <si>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</si>
  <si>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</si>
  <si>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</si>
  <si>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</si>
  <si>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</si>
  <si>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</si>
  <si>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</si>
  <si>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</si>
  <si>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</si>
  <si>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</si>
  <si>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</si>
  <si>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</si>
  <si>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</si>
  <si>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</si>
  <si>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</si>
  <si>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</si>
  <si>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</si>
  <si>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</si>
  <si>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</si>
  <si>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</si>
  <si>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</si>
  <si>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</si>
  <si>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</si>
  <si>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</si>
  <si>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</si>
  <si>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</si>
  <si>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</si>
  <si>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</si>
  <si>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</si>
  <si>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</si>
  <si>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</si>
  <si>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</si>
  <si>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</si>
  <si>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</si>
  <si>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</si>
  <si>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</si>
  <si>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</si>
  <si>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</si>
  <si>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</si>
  <si>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</si>
  <si>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</si>
  <si>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</si>
  <si>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</si>
  <si>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</si>
  <si>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</si>
  <si>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</si>
  <si>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</si>
  <si>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</si>
  <si>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</si>
  <si>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</si>
  <si>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</si>
  <si>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</si>
  <si>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</si>
  <si>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</si>
  <si>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</si>
  <si>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</si>
  <si>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</si>
  <si>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</si>
  <si>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</si>
  <si>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</si>
  <si>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</si>
  <si>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</si>
  <si>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</si>
  <si>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</si>
  <si>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</si>
  <si>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</si>
  <si>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</si>
  <si>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</si>
  <si>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</si>
  <si>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</si>
  <si>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</si>
  <si>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</si>
  <si>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</si>
  <si>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</si>
  <si>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</si>
  <si>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</si>
  <si>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</si>
  <si>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</si>
  <si>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</si>
  <si>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</si>
  <si>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</si>
  <si>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</si>
  <si>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</si>
  <si>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</si>
  <si>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</si>
  <si>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</si>
  <si>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</si>
  <si>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</si>
  <si>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</si>
  <si>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</si>
  <si>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</si>
  <si>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</si>
  <si>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</si>
  <si>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</si>
  <si>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</si>
  <si>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</si>
  <si>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</si>
  <si>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</si>
  <si>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</si>
  <si>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</si>
  <si>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</si>
  <si>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</si>
  <si>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</si>
  <si>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</si>
  <si>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</si>
  <si>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</si>
  <si>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</si>
  <si>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</si>
  <si>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</si>
  <si>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</si>
  <si>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</si>
  <si>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</si>
  <si>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</si>
  <si>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</si>
  <si>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</si>
  <si>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</si>
  <si>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</si>
  <si>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</si>
  <si>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</si>
  <si>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</si>
  <si>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</si>
  <si>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</si>
  <si>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</si>
  <si>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</si>
  <si>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</si>
  <si>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</si>
  <si>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</si>
  <si>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</si>
  <si>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</si>
  <si>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</si>
  <si>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</si>
  <si>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</si>
  <si>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</si>
  <si>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</si>
  <si>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</si>
  <si>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</si>
  <si>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</si>
  <si>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</si>
  <si>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</si>
  <si>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</si>
  <si>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</si>
  <si>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</si>
  <si>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</si>
  <si>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</si>
  <si>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</si>
  <si>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</si>
  <si>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</si>
  <si>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</si>
  <si>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</si>
  <si>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</si>
  <si>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</si>
  <si>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</si>
  <si>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</si>
  <si>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</si>
  <si>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</si>
  <si>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</si>
  <si>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</si>
  <si>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</si>
  <si>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</si>
  <si>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</si>
  <si>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</si>
  <si>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</si>
  <si>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</si>
  <si>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</si>
  <si>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</si>
  <si>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</si>
  <si>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</si>
  <si>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</si>
  <si>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</si>
  <si>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</si>
  <si>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</si>
  <si>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</si>
  <si>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</si>
  <si>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</si>
  <si>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</si>
  <si>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</si>
  <si>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</si>
  <si>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</si>
  <si>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</si>
  <si>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</si>
  <si>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</si>
  <si>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</si>
  <si>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</si>
  <si>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</si>
  <si>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</si>
  <si>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</si>
  <si>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</si>
  <si>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</si>
  <si>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</si>
  <si>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</si>
  <si>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</si>
  <si>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</si>
  <si>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</si>
  <si>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</si>
  <si>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</si>
  <si>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</si>
  <si>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</si>
  <si>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</si>
  <si>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</si>
  <si>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</si>
  <si>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</si>
  <si>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</si>
  <si>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</si>
  <si>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</si>
  <si>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</si>
  <si>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</si>
  <si>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</si>
  <si>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</si>
  <si>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</si>
  <si>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</si>
  <si>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</si>
  <si>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</si>
  <si>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</si>
  <si>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</si>
  <si>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</si>
  <si>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</si>
  <si>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</si>
  <si>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</si>
  <si>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</si>
  <si>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</si>
  <si>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</si>
  <si>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</si>
  <si>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</si>
  <si>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</si>
  <si>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</si>
  <si>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</si>
  <si>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</si>
  <si>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</si>
  <si>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</si>
  <si>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</si>
  <si>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</si>
  <si>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</si>
  <si>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</si>
  <si>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</si>
  <si>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</si>
  <si>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</si>
  <si>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</si>
  <si>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</si>
  <si>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</si>
  <si>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</si>
  <si>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</si>
  <si>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</si>
  <si>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</si>
  <si>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</si>
  <si>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</si>
  <si>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</si>
  <si>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</si>
  <si>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</si>
  <si>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</si>
  <si>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</si>
  <si>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</si>
  <si>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</si>
  <si>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</si>
  <si>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</si>
  <si>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</si>
  <si>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</si>
  <si>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</si>
  <si>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</si>
  <si>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</si>
  <si>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</si>
  <si>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</si>
  <si>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</si>
  <si>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</si>
  <si>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</si>
  <si>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</si>
  <si>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</si>
  <si>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</si>
  <si>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</si>
  <si>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</si>
  <si>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</si>
  <si>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</si>
  <si>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</si>
  <si>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</si>
  <si>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</si>
  <si>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</si>
  <si>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</si>
  <si>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</si>
  <si>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</si>
  <si>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</si>
  <si>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</si>
  <si>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</si>
  <si>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</si>
  <si>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</si>
  <si>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</si>
  <si>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</si>
  <si>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</si>
  <si>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</si>
  <si>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</si>
  <si>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</si>
  <si>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</si>
  <si>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</si>
  <si>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</si>
  <si>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</si>
  <si>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</si>
  <si>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</si>
  <si>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</si>
  <si>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</si>
  <si>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</si>
  <si>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</si>
  <si>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</si>
  <si>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</si>
  <si>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</si>
  <si>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</si>
  <si>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</si>
  <si>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</si>
  <si>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</si>
  <si>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</si>
  <si>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</si>
  <si>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</si>
  <si>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</si>
  <si>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</si>
  <si>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</si>
  <si>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</si>
  <si>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</si>
  <si>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</si>
  <si>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</si>
  <si>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</si>
  <si>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</si>
  <si>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</si>
  <si>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</si>
  <si>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</si>
  <si>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</si>
  <si>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</si>
  <si>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</si>
  <si>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</si>
  <si>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</si>
  <si>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</si>
  <si>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</si>
  <si>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</si>
  <si>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</si>
  <si>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</si>
  <si>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</si>
  <si>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</si>
  <si>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</si>
  <si>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</si>
  <si>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</si>
  <si>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</si>
  <si>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</si>
  <si>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</si>
  <si>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</si>
  <si>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</si>
  <si>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</si>
  <si>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</si>
  <si>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</si>
  <si>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</si>
  <si>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</si>
  <si>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</si>
  <si>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</si>
  <si>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</si>
  <si>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</si>
  <si>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</si>
  <si>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</si>
  <si>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</si>
  <si>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</si>
  <si>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</si>
  <si>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</si>
  <si>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</si>
  <si>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</si>
  <si>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</si>
  <si>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</si>
  <si>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</si>
  <si>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</si>
  <si>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</si>
  <si>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</si>
  <si>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</si>
  <si>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</si>
  <si>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</si>
  <si>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</si>
  <si>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</si>
  <si>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</si>
  <si>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</si>
  <si>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</si>
  <si>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</si>
  <si>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</si>
  <si>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</si>
  <si>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</si>
  <si>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</si>
  <si>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</si>
  <si>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</si>
  <si>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</si>
  <si>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</si>
  <si>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</si>
  <si>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</si>
  <si>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</si>
  <si>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</si>
  <si>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</si>
  <si>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</si>
  <si>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</si>
  <si>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</si>
  <si>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</si>
  <si>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</si>
  <si>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</si>
  <si>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</si>
  <si>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</si>
  <si>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</si>
  <si>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</si>
  <si>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</si>
  <si>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</si>
  <si>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</si>
  <si>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</si>
  <si>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</si>
  <si>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</si>
  <si>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</si>
  <si>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</si>
  <si>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</si>
  <si>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</si>
  <si>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</si>
  <si>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</si>
  <si>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</si>
  <si>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</si>
  <si>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</si>
  <si>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</si>
  <si>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</si>
  <si>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</si>
  <si>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</si>
  <si>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</si>
  <si>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</si>
  <si>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</si>
  <si>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</si>
  <si>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</si>
  <si>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</si>
  <si>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</si>
  <si>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</si>
  <si>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</si>
  <si>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</si>
  <si>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</si>
  <si>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</si>
  <si>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</si>
  <si>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</si>
  <si>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</si>
  <si>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</si>
  <si>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</si>
  <si>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</si>
  <si>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</si>
  <si>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</si>
  <si>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</si>
  <si>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</si>
  <si>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</si>
  <si>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</si>
  <si>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</si>
  <si>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</si>
  <si>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</si>
  <si>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</si>
  <si>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</si>
  <si>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</si>
  <si>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</si>
  <si>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</si>
  <si>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</si>
  <si>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</si>
  <si>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</si>
  <si>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</si>
  <si>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</si>
  <si>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</si>
  <si>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</si>
  <si>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</si>
  <si>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</si>
  <si>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</si>
  <si>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</si>
  <si>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</si>
  <si>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</si>
  <si>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</si>
  <si>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</si>
  <si>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</si>
  <si>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</si>
  <si>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</si>
  <si>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</si>
  <si>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</si>
  <si>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</si>
  <si>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</si>
  <si>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</si>
  <si>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</si>
  <si>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</si>
  <si>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</si>
  <si>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</si>
  <si>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</si>
  <si>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</si>
  <si>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</si>
  <si>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</si>
  <si>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</si>
  <si>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</si>
  <si>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</si>
  <si>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</si>
  <si>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</si>
  <si>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</si>
  <si>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</si>
  <si>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</si>
  <si>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</si>
  <si>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</si>
  <si>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</si>
  <si>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</si>
  <si>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</si>
  <si>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</si>
  <si>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</si>
  <si>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</si>
  <si>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</si>
  <si>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</si>
  <si>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</si>
  <si>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</si>
  <si>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</si>
  <si>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</si>
  <si>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</si>
  <si>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</si>
  <si>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</si>
  <si>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</si>
  <si>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</si>
  <si>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</si>
  <si>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</si>
  <si>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</si>
  <si>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</si>
  <si>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</si>
  <si>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</si>
  <si>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</si>
  <si>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</si>
  <si>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</si>
  <si>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</si>
  <si>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</si>
  <si>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</si>
  <si>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</si>
  <si>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</si>
  <si>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</si>
  <si>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</si>
  <si>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</si>
  <si>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</si>
  <si>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</si>
  <si>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</si>
  <si>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</si>
  <si>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</si>
  <si>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</si>
  <si>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</si>
  <si>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</si>
  <si>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</si>
  <si>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</si>
  <si>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</si>
  <si>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</si>
  <si>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</si>
  <si>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</si>
  <si>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</si>
  <si>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</si>
  <si>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</si>
  <si>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</si>
  <si>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</si>
  <si>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</si>
  <si>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</si>
  <si>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</si>
  <si>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</si>
  <si>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</si>
  <si>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</si>
  <si>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</si>
  <si>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</si>
  <si>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</si>
  <si>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</si>
  <si>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</si>
  <si>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</si>
  <si>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</si>
  <si>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</si>
  <si>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</si>
  <si>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</si>
  <si>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</si>
  <si>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</si>
  <si>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</si>
  <si>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</si>
  <si>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</si>
  <si>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</si>
  <si>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</si>
  <si>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</si>
  <si>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</si>
  <si>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</si>
  <si>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</si>
  <si>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</si>
  <si>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</si>
  <si>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</si>
  <si>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</si>
  <si>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</si>
  <si>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</si>
  <si>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</si>
  <si>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</si>
  <si>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</si>
  <si>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</si>
  <si>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</si>
  <si>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</si>
  <si>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</si>
  <si>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</si>
  <si>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</si>
  <si>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</si>
  <si>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</si>
  <si>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</si>
  <si>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</si>
  <si>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</si>
  <si>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</si>
  <si>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</si>
  <si>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</si>
  <si>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</si>
  <si>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</si>
  <si>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</si>
  <si>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</si>
  <si>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</si>
  <si>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</si>
  <si>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</si>
  <si>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</si>
  <si>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</si>
  <si>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</si>
  <si>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</si>
  <si>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</si>
  <si>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</si>
  <si>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</si>
  <si>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</si>
  <si>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</si>
  <si>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</si>
  <si>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</si>
  <si>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</si>
  <si>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</si>
  <si>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</si>
  <si>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</si>
  <si>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</si>
  <si>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</si>
  <si>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</si>
  <si>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</si>
  <si>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</si>
  <si>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</si>
  <si>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</si>
  <si>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</si>
  <si>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</si>
  <si>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</si>
  <si>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</si>
  <si>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</si>
  <si>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</si>
  <si>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</si>
  <si>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</si>
  <si>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</si>
  <si>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</si>
  <si>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</si>
  <si>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</si>
  <si>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</si>
  <si>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</si>
  <si>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</si>
  <si>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</si>
  <si>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</si>
  <si>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</si>
  <si>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</si>
  <si>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</si>
  <si>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</si>
  <si>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</si>
  <si>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</si>
  <si>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</si>
  <si>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</si>
  <si>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</si>
  <si>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</si>
  <si>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</si>
  <si>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</si>
  <si>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</si>
  <si>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</si>
  <si>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</si>
  <si>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</si>
  <si>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</si>
  <si>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</si>
  <si>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</si>
  <si>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</si>
  <si>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</si>
  <si>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</si>
  <si>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</si>
  <si>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</si>
  <si>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</si>
  <si>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</si>
  <si>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</si>
  <si>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</si>
  <si>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</si>
  <si>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</si>
  <si>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</si>
  <si>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</si>
  <si>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</si>
  <si>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</si>
  <si>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</si>
  <si>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</si>
  <si>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</si>
  <si>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</si>
  <si>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</si>
  <si>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</si>
  <si>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</si>
  <si>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</si>
  <si>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</si>
  <si>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</si>
  <si>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</si>
  <si>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</si>
  <si>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</si>
  <si>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</si>
  <si>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</si>
  <si>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</si>
  <si>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</si>
  <si>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</si>
  <si>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</si>
  <si>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</si>
  <si>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</si>
  <si>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</si>
  <si>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</si>
  <si>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</si>
  <si>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</si>
  <si>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</si>
  <si>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</si>
  <si>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</si>
  <si>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</si>
  <si>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</si>
  <si>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</si>
  <si>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</si>
  <si>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</si>
  <si>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</si>
  <si>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</si>
  <si>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</si>
  <si>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</si>
  <si>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</si>
  <si>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</si>
  <si>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</si>
  <si>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</si>
  <si>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</si>
  <si>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</si>
  <si>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</si>
  <si>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</si>
  <si>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</si>
  <si>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</si>
  <si>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</si>
  <si>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</si>
  <si>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</si>
  <si>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</si>
  <si>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</si>
  <si>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</si>
  <si>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</si>
  <si>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</si>
  <si>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</si>
  <si>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</si>
  <si>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</si>
  <si>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</si>
  <si>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</si>
  <si>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</si>
  <si>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</si>
  <si>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</si>
  <si>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</si>
  <si>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</si>
  <si>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</si>
  <si>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</si>
  <si>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</si>
  <si>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</si>
  <si>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</si>
  <si>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</si>
  <si>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</si>
  <si>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</si>
  <si>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</si>
  <si>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</si>
  <si>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</si>
  <si>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</si>
  <si>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</si>
  <si>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</si>
  <si>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</si>
  <si>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</si>
  <si>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</si>
  <si>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</si>
  <si>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</si>
  <si>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</si>
  <si>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</si>
  <si>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</si>
  <si>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</si>
  <si>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</si>
  <si>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</si>
  <si>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</si>
  <si>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</si>
  <si>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</si>
  <si>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</si>
  <si>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</si>
  <si>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</si>
  <si>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</si>
  <si>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</si>
  <si>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</si>
  <si>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</si>
  <si>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</si>
  <si>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</si>
  <si>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</si>
  <si>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</si>
  <si>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</si>
  <si>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</si>
  <si>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</si>
  <si>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</si>
  <si>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</si>
  <si>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</si>
  <si>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</si>
  <si>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</si>
  <si>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</si>
  <si>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</si>
  <si>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</si>
  <si>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</si>
  <si>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</si>
  <si>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</si>
  <si>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</si>
  <si>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</si>
  <si>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</si>
  <si>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</si>
  <si>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</si>
  <si>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</si>
  <si>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</si>
  <si>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</si>
  <si>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</si>
  <si>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</si>
  <si>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</si>
  <si>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</si>
  <si>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</si>
  <si>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</si>
  <si>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</si>
  <si>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</si>
  <si>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</si>
  <si>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</si>
  <si>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</si>
  <si>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</si>
  <si>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</si>
  <si>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</si>
  <si>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</si>
  <si>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</si>
  <si>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</si>
  <si>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</si>
  <si>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</si>
  <si>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</si>
  <si>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</si>
  <si>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</si>
  <si>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</si>
  <si>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</si>
  <si>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</si>
  <si>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</si>
  <si>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</si>
  <si>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</si>
  <si>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</si>
  <si>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</si>
  <si>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</si>
  <si>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</si>
  <si>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</si>
  <si>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</si>
  <si>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</si>
  <si>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</si>
  <si>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</si>
  <si>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</si>
  <si>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</si>
  <si>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</si>
  <si>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</si>
  <si>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</si>
  <si>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</si>
  <si>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</si>
  <si>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</si>
  <si>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</si>
  <si>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</si>
  <si>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</si>
  <si>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</si>
  <si>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</si>
  <si>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</si>
  <si>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</si>
  <si>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</si>
  <si>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</si>
  <si>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</si>
  <si>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</si>
  <si>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</si>
  <si>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</si>
  <si>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</si>
  <si>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</si>
  <si>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</si>
  <si>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</si>
  <si>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</si>
  <si>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</si>
  <si>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</si>
  <si>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</si>
  <si>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</si>
  <si>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</si>
  <si>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</si>
  <si>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</si>
  <si>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</si>
  <si>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</si>
  <si>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</si>
  <si>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</si>
  <si>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</si>
  <si>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</si>
  <si>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</si>
  <si>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</si>
  <si>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</si>
  <si>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</si>
  <si>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</si>
  <si>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</si>
  <si>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</si>
  <si>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</si>
  <si>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</si>
  <si>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</si>
  <si>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</si>
  <si>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</si>
  <si>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</si>
  <si>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</si>
  <si>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</si>
  <si>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</si>
  <si>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</si>
  <si>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</si>
  <si>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</si>
  <si>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</si>
  <si>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</si>
  <si>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</si>
  <si>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</si>
  <si>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</si>
  <si>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</si>
  <si>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</si>
  <si>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</si>
  <si>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</si>
  <si>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</si>
  <si>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</si>
  <si>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</si>
  <si>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</si>
  <si>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</si>
  <si>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</si>
  <si>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</si>
  <si>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</si>
  <si>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</si>
  <si>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</si>
  <si>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</si>
  <si>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</si>
  <si>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</si>
  <si>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</si>
  <si>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</si>
  <si>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</si>
  <si>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</si>
  <si>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</si>
  <si>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</si>
  <si>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</si>
  <si>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</si>
  <si>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</si>
  <si>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</si>
  <si>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</si>
  <si>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</si>
  <si>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</si>
  <si>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</si>
  <si>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</si>
  <si>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</si>
  <si>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</si>
  <si>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</si>
  <si>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</si>
  <si>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</si>
  <si>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</si>
  <si>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</si>
  <si>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</si>
  <si>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</si>
  <si>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</si>
  <si>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</si>
  <si>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</si>
  <si>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</si>
  <si>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</si>
  <si>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</si>
  <si>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</si>
  <si>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</si>
  <si>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</si>
  <si>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</si>
  <si>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</si>
  <si>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</si>
  <si>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</si>
  <si>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</si>
  <si>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</si>
  <si>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</si>
  <si>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</si>
  <si>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</si>
  <si>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</si>
  <si>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</si>
  <si>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</si>
  <si>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</si>
  <si>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</si>
  <si>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</si>
  <si>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</si>
  <si>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</si>
  <si>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</si>
  <si>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</si>
  <si>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</si>
  <si>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</si>
  <si>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</si>
  <si>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</si>
  <si>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</si>
  <si>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</si>
  <si>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</si>
  <si>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</si>
  <si>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</si>
  <si>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</si>
  <si>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</si>
  <si>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</si>
  <si>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</si>
  <si>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</si>
  <si>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</si>
  <si>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</si>
  <si>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</si>
  <si>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</si>
  <si>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</si>
  <si>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</si>
  <si>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</si>
  <si>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</si>
  <si>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</si>
  <si>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</si>
  <si>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</si>
  <si>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</si>
  <si>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</si>
  <si>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</si>
  <si>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</si>
  <si>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</si>
  <si>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</si>
  <si>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</si>
  <si>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</si>
  <si>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</si>
  <si>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</si>
  <si>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</si>
  <si>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</si>
  <si>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</si>
  <si>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</si>
  <si>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</si>
  <si>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</si>
  <si>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</si>
  <si>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</si>
  <si>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</si>
  <si>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</si>
  <si>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</si>
  <si>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</si>
  <si>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</si>
  <si>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</si>
  <si>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</si>
  <si>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</si>
  <si>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</si>
  <si>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</si>
  <si>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</si>
  <si>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</si>
  <si>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</si>
  <si>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</si>
  <si>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</si>
  <si>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</si>
  <si>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</si>
  <si>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</si>
  <si>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</si>
  <si>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</si>
  <si>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</si>
  <si>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</si>
  <si>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</si>
  <si>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</si>
  <si>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</si>
  <si>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</si>
  <si>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</si>
  <si>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</si>
  <si>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</si>
  <si>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</si>
  <si>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</si>
  <si>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</si>
  <si>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</si>
  <si>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</si>
  <si>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</si>
  <si>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</si>
  <si>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</si>
  <si>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</si>
  <si>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</si>
  <si>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</si>
  <si>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</si>
  <si>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</si>
  <si>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</si>
  <si>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</si>
  <si>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</si>
  <si>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</si>
  <si>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</si>
  <si>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</si>
  <si>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</si>
  <si>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</si>
  <si>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</si>
  <si>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</si>
  <si>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</si>
  <si>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</si>
  <si>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</si>
  <si>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</si>
  <si>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</si>
  <si>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</si>
  <si>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</si>
  <si>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</si>
  <si>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</si>
  <si>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</si>
  <si>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</si>
  <si>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</si>
  <si>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</si>
  <si>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</si>
  <si>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</si>
  <si>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</si>
  <si>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</si>
  <si>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</si>
  <si>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</si>
  <si>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</si>
  <si>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</si>
  <si>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</si>
  <si>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</si>
  <si>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</si>
  <si>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</si>
  <si>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</si>
  <si>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</si>
  <si>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</si>
  <si>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</si>
  <si>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</si>
  <si>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</si>
  <si>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</si>
  <si>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</si>
  <si>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</si>
  <si>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</si>
  <si>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</si>
  <si>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</si>
  <si>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</si>
  <si>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</si>
  <si>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</si>
  <si>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</si>
  <si>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</si>
  <si>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</si>
  <si>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</si>
  <si>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</si>
  <si>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</si>
  <si>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</si>
  <si>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</si>
  <si>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</si>
  <si>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</si>
  <si>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</si>
  <si>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</si>
  <si>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</si>
  <si>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</si>
  <si>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</si>
  <si>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</si>
  <si>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</si>
  <si>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</si>
  <si>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</si>
  <si>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</si>
  <si>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</si>
  <si>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</si>
  <si>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</si>
  <si>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</si>
  <si>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</si>
  <si>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</si>
  <si>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</si>
  <si>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</si>
  <si>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</si>
  <si>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</si>
  <si>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</si>
  <si>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</si>
  <si>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</si>
  <si>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</si>
  <si>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</si>
  <si>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</si>
  <si>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</si>
  <si>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</si>
  <si>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</si>
  <si>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</si>
  <si>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</si>
  <si>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</si>
  <si>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</si>
  <si>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</si>
  <si>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</si>
  <si>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</si>
  <si>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</si>
  <si>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</si>
  <si>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</si>
  <si>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</si>
  <si>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</si>
  <si>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</si>
  <si>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</si>
  <si>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</si>
  <si>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</si>
  <si>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</si>
  <si>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</si>
  <si>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</si>
  <si>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</si>
  <si>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</si>
  <si>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</si>
  <si>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</si>
  <si>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</si>
  <si>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</si>
  <si>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</si>
  <si>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</si>
  <si>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</si>
  <si>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</si>
  <si>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</si>
  <si>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</si>
  <si>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</si>
  <si>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</si>
  <si>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</si>
  <si>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</si>
  <si>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</si>
  <si>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</si>
  <si>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</si>
  <si>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</si>
  <si>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</si>
  <si>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</si>
  <si>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</si>
  <si>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</si>
  <si>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</si>
  <si>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</si>
  <si>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</si>
  <si>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</si>
  <si>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</si>
  <si>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</si>
  <si>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</si>
  <si>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</si>
  <si>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</si>
  <si>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</si>
  <si>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</si>
  <si>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</si>
  <si>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</si>
  <si>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</si>
  <si>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</si>
  <si>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</si>
  <si>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</si>
  <si>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</si>
  <si>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</si>
  <si>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</si>
  <si>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</si>
  <si>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</si>
  <si>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</si>
  <si>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</si>
  <si>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</si>
  <si>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</si>
  <si>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</si>
  <si>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</si>
  <si>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</si>
  <si>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</si>
  <si>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</si>
  <si>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</si>
  <si>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</si>
  <si>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</si>
  <si>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</si>
  <si>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</si>
  <si>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</si>
  <si>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</si>
  <si>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</si>
  <si>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</si>
  <si>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</si>
  <si>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</si>
  <si>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</si>
  <si>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</si>
  <si>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</si>
  <si>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</si>
  <si>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</si>
  <si>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</si>
  <si>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</si>
  <si>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</si>
  <si>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</si>
  <si>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</si>
  <si>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</si>
  <si>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</si>
  <si>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</si>
  <si>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</si>
  <si>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</si>
  <si>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</si>
  <si>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</si>
  <si>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</si>
  <si>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</si>
  <si>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</si>
  <si>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</si>
  <si>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</si>
  <si>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</si>
  <si>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</si>
  <si>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</si>
  <si>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</si>
  <si>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</si>
  <si>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</si>
  <si>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</si>
  <si>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</si>
  <si>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</si>
  <si>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</si>
  <si>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</si>
  <si>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</si>
  <si>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</si>
  <si>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</si>
  <si>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</si>
  <si>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</si>
  <si>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</si>
  <si>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</si>
  <si>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</si>
  <si>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</si>
  <si>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</si>
  <si>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</si>
  <si>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</si>
  <si>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</si>
  <si>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</si>
  <si>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</si>
  <si>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</si>
  <si>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</si>
  <si>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</si>
  <si>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</si>
  <si>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</si>
  <si>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</si>
  <si>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</si>
  <si>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</si>
  <si>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</si>
  <si>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</si>
  <si>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</si>
  <si>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</si>
  <si>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</si>
  <si>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</si>
  <si>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</si>
  <si>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</si>
  <si>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</si>
  <si>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</si>
  <si>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</si>
  <si>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</si>
  <si>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</si>
  <si>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</si>
  <si>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</si>
  <si>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</si>
  <si>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</si>
  <si>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</si>
  <si>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</si>
  <si>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</si>
  <si>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</si>
  <si>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</si>
  <si>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</si>
  <si>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</si>
  <si>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</si>
  <si>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</si>
  <si>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</si>
  <si>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</si>
  <si>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</si>
  <si>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</si>
  <si>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</si>
  <si>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</si>
  <si>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</si>
  <si>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</si>
  <si>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</si>
  <si>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</si>
  <si>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</si>
  <si>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</si>
  <si>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</si>
  <si>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</si>
  <si>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</si>
  <si>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</si>
  <si>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</si>
  <si>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</si>
  <si>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</si>
  <si>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</si>
  <si>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</si>
  <si>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</si>
  <si>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</si>
  <si>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</si>
  <si>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</si>
  <si>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</si>
  <si>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</si>
  <si>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</si>
  <si>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</si>
  <si>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</si>
  <si>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</si>
  <si>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</si>
  <si>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</si>
  <si>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</si>
  <si>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</si>
  <si>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</si>
  <si>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</si>
  <si>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</si>
  <si>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</si>
  <si>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</si>
  <si>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</si>
  <si>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</si>
  <si>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</si>
  <si>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</si>
  <si>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</si>
  <si>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</si>
  <si>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</si>
  <si>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</si>
  <si>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</si>
  <si>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</si>
  <si>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</si>
  <si>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</si>
  <si>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</si>
  <si>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</si>
  <si>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</si>
  <si>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</si>
  <si>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</si>
  <si>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</si>
  <si>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</si>
  <si>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</si>
  <si>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</si>
  <si>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</si>
  <si>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</si>
  <si>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</si>
  <si>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</si>
  <si>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</si>
  <si>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</si>
  <si>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</si>
  <si>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</si>
  <si>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</si>
  <si>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</si>
  <si>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</si>
  <si>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</si>
  <si>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</si>
  <si>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</si>
  <si>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</si>
  <si>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</si>
  <si>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</si>
  <si>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</si>
  <si>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</si>
  <si>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</si>
  <si>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</si>
  <si>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</si>
  <si>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</si>
  <si>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</si>
  <si>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</si>
  <si>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</si>
  <si>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</si>
  <si>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</si>
  <si>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</si>
  <si>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</si>
  <si>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</si>
  <si>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</si>
  <si>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</si>
  <si>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</si>
  <si>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</si>
  <si>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</si>
  <si>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</si>
  <si>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</si>
  <si>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</si>
  <si>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</si>
  <si>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</si>
  <si>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</si>
  <si>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</si>
  <si>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</si>
  <si>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</si>
  <si>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</si>
  <si>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</si>
  <si>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</si>
  <si>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</si>
  <si>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</si>
  <si>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</si>
  <si>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</si>
  <si>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</si>
  <si>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</si>
  <si>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</si>
  <si>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</si>
  <si>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</si>
  <si>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</si>
  <si>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</si>
  <si>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</si>
  <si>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</si>
  <si>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</si>
  <si>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</si>
  <si>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</si>
  <si>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</si>
  <si>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</si>
  <si>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</si>
  <si>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</si>
  <si>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</si>
  <si>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</si>
  <si>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</si>
  <si>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</si>
  <si>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</si>
  <si>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</si>
  <si>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</si>
  <si>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</si>
  <si>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</si>
  <si>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</si>
  <si>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</si>
  <si>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</si>
  <si>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</si>
  <si>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</si>
  <si>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</si>
  <si>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</si>
  <si>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</si>
  <si>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</si>
  <si>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</si>
  <si>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</si>
  <si>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</si>
  <si>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</si>
  <si>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</si>
  <si>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</si>
  <si>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</si>
  <si>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</si>
  <si>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</si>
  <si>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</si>
  <si>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</si>
  <si>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</si>
  <si>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</si>
  <si>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</si>
  <si>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</si>
  <si>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</si>
  <si>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</si>
  <si>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</si>
  <si>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</si>
  <si>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</si>
  <si>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</si>
  <si>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</si>
  <si>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</si>
  <si>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</si>
  <si>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</si>
  <si>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</si>
  <si>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</si>
  <si>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</si>
  <si>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</si>
  <si>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</si>
  <si>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</si>
  <si>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</si>
  <si>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</si>
  <si>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</si>
  <si>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</si>
  <si>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</si>
  <si>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</si>
  <si>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</si>
  <si>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</si>
  <si>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</si>
  <si>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</si>
  <si>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</si>
  <si>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</si>
  <si>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</si>
  <si>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</si>
  <si>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</si>
  <si>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</si>
  <si>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</si>
  <si>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</si>
  <si>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</si>
  <si>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</si>
  <si>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</si>
  <si>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</si>
  <si>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</si>
  <si>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</si>
  <si>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</si>
  <si>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</si>
  <si>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</si>
  <si>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</si>
  <si>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</si>
  <si>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</si>
  <si>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</si>
  <si>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</si>
  <si>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</si>
  <si>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</si>
  <si>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</si>
  <si>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</si>
  <si>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</si>
  <si>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</si>
  <si>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</si>
  <si>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</si>
  <si>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</si>
  <si>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</si>
  <si>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</si>
  <si>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</si>
  <si>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</si>
  <si>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</si>
  <si>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</si>
  <si>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</si>
  <si>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</si>
  <si>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</si>
  <si>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</si>
  <si>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</si>
  <si>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</si>
  <si>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</si>
  <si>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</si>
  <si>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</si>
  <si>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</si>
  <si>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</si>
  <si>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</si>
  <si>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</si>
  <si>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</si>
  <si>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</si>
  <si>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</si>
  <si>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</si>
  <si>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</si>
  <si>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</si>
  <si>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</si>
  <si>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</si>
  <si>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</si>
  <si>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</si>
  <si>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</si>
  <si>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</si>
  <si>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</si>
  <si>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</si>
  <si>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</si>
  <si>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</si>
  <si>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</si>
  <si>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</si>
  <si>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</si>
  <si>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</si>
  <si>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</si>
  <si>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</si>
  <si>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</si>
  <si>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</si>
  <si>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</si>
  <si>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</si>
  <si>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</si>
  <si>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</si>
  <si>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</si>
  <si>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</si>
  <si>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</si>
  <si>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</si>
  <si>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</si>
  <si>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</si>
  <si>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</si>
  <si>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</si>
  <si>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</si>
  <si>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</si>
  <si>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</si>
  <si>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</si>
  <si>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</si>
  <si>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</si>
  <si>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</si>
  <si>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</si>
  <si>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</si>
  <si>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</si>
  <si>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</si>
  <si>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</si>
  <si>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</si>
  <si>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</si>
  <si>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</si>
  <si>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</si>
  <si>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</si>
  <si>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</si>
  <si>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</si>
  <si>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</si>
  <si>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</si>
  <si>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</si>
  <si>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</si>
  <si>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</si>
  <si>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</si>
  <si>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</si>
  <si>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</si>
  <si>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</si>
  <si>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</si>
  <si>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</si>
  <si>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</si>
  <si>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</si>
  <si>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</si>
  <si>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</si>
  <si>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</si>
  <si>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</si>
  <si>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</si>
  <si>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</si>
  <si>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</si>
  <si>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</si>
  <si>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</si>
  <si>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</si>
  <si>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</si>
  <si>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</si>
  <si>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</si>
  <si>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</si>
  <si>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</si>
  <si>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</si>
  <si>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</si>
  <si>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</si>
  <si>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</si>
  <si>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</si>
  <si>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</si>
  <si>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</si>
  <si>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</si>
  <si>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</si>
  <si>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</si>
  <si>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</si>
  <si>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</si>
  <si>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</si>
  <si>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</si>
  <si>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</si>
  <si>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</si>
  <si>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</si>
  <si>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</si>
  <si>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</si>
  <si>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</si>
  <si>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</si>
  <si>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</si>
  <si>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</si>
  <si>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</si>
  <si>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</si>
  <si>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</si>
  <si>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</si>
  <si>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</si>
  <si>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</si>
  <si>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</si>
  <si>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</si>
  <si>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</si>
  <si>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</si>
  <si>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</si>
  <si>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</si>
  <si>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</si>
  <si>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</si>
  <si>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</si>
  <si>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</si>
  <si>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</si>
  <si>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</si>
  <si>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</si>
  <si>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</si>
  <si>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</si>
  <si>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</si>
  <si>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</si>
  <si>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</si>
  <si>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</si>
  <si>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</si>
  <si>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</si>
  <si>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</si>
  <si>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</si>
  <si>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</si>
  <si>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</si>
  <si>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</si>
  <si>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</si>
  <si>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</si>
  <si>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</si>
  <si>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</si>
  <si>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</si>
  <si>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</si>
  <si>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</si>
  <si>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</si>
  <si>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</si>
  <si>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</si>
  <si>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</si>
  <si>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</si>
  <si>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</si>
  <si>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</si>
  <si>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</si>
  <si>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</si>
  <si>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</si>
  <si>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</si>
  <si>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</si>
  <si>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</si>
  <si>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</si>
  <si>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</si>
  <si>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</si>
  <si>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</si>
  <si>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</si>
  <si>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</si>
  <si>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</si>
  <si>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</si>
  <si>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</si>
  <si>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</si>
  <si>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</si>
  <si>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</si>
  <si>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</si>
  <si>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</si>
  <si>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</si>
  <si>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</si>
  <si>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</si>
  <si>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</si>
  <si>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</si>
  <si>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</si>
  <si>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</si>
  <si>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</si>
  <si>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</si>
  <si>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</si>
  <si>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</si>
  <si>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</si>
  <si>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</si>
  <si>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</si>
  <si>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</si>
  <si>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</si>
  <si>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</si>
  <si>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</si>
  <si>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</si>
  <si>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</si>
  <si>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</si>
  <si>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</si>
  <si>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</si>
  <si>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</si>
  <si>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</si>
  <si>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</si>
  <si>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</si>
  <si>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</si>
  <si>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</si>
  <si>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</si>
  <si>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</si>
  <si>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</si>
  <si>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</si>
  <si>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</si>
  <si>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</si>
  <si>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</si>
  <si>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</si>
  <si>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</si>
  <si>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</si>
  <si>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</si>
  <si>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</si>
  <si>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</si>
  <si>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</si>
  <si>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</si>
  <si>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</si>
  <si>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</si>
  <si>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</si>
  <si>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</si>
  <si>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</si>
  <si>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</si>
  <si>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</si>
  <si>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</si>
  <si>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</si>
  <si>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</si>
  <si>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</si>
  <si>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</si>
  <si>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</si>
  <si>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</si>
  <si>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</si>
  <si>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</si>
  <si>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</si>
  <si>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</si>
  <si>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</si>
  <si>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</si>
  <si>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</si>
  <si>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</si>
  <si>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</si>
  <si>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</si>
  <si>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</si>
  <si>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</si>
  <si>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</si>
  <si>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</si>
  <si>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</si>
  <si>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</si>
  <si>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</si>
  <si>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</si>
  <si>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</si>
  <si>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</si>
  <si>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</si>
  <si>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</si>
  <si>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</si>
  <si>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</si>
  <si>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</si>
  <si>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</si>
  <si>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</si>
  <si>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</si>
  <si>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</si>
  <si>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</si>
  <si>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</si>
  <si>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</si>
  <si>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</si>
  <si>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</si>
  <si>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</si>
  <si>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</si>
  <si>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</si>
  <si>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</si>
  <si>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</si>
  <si>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</si>
  <si>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</si>
  <si>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</si>
  <si>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</si>
  <si>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</si>
  <si>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</si>
  <si>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</si>
  <si>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</si>
  <si>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</si>
  <si>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</si>
  <si>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</si>
  <si>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</si>
  <si>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</si>
  <si>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</si>
  <si>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</si>
  <si>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</si>
  <si>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</si>
  <si>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</si>
  <si>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</si>
  <si>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</si>
  <si>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</si>
  <si>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</si>
  <si>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</si>
  <si>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</si>
  <si>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</si>
  <si>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</si>
  <si>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</si>
  <si>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</si>
  <si>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</si>
  <si>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</si>
  <si>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</si>
  <si>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</si>
  <si>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</si>
  <si>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</si>
  <si>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</si>
  <si>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</si>
  <si>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</si>
  <si>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</si>
  <si>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</si>
  <si>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</si>
  <si>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</si>
  <si>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</si>
  <si>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</si>
  <si>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</si>
  <si>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</si>
  <si>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</si>
  <si>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</si>
  <si>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</si>
  <si>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</si>
  <si>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</si>
  <si>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</si>
  <si>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</si>
  <si>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</si>
  <si>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</si>
  <si>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</si>
  <si>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</si>
  <si>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</si>
  <si>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</si>
  <si>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</si>
  <si>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</si>
  <si>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</si>
  <si>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</si>
  <si>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</si>
  <si>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</si>
  <si>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</si>
  <si>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</si>
  <si>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</si>
  <si>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</si>
  <si>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</si>
  <si>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</si>
  <si>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</si>
  <si>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</si>
  <si>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</si>
  <si>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</si>
  <si>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</si>
  <si>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</si>
  <si>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</si>
  <si>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</si>
  <si>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</si>
  <si>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</si>
  <si>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</si>
  <si>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</si>
  <si>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</si>
  <si>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</si>
  <si>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</si>
  <si>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</si>
  <si>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</si>
  <si>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</si>
  <si>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</si>
  <si>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</si>
  <si>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</si>
  <si>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</si>
  <si>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</si>
  <si>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</si>
  <si>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</si>
  <si>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</si>
  <si>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</si>
  <si>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</si>
  <si>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</si>
  <si>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</si>
  <si>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</si>
  <si>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</si>
  <si>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</si>
  <si>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</si>
  <si>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</si>
  <si>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</si>
  <si>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</si>
  <si>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</si>
  <si>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</si>
  <si>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</si>
  <si>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</si>
  <si>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</si>
  <si>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</si>
  <si>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</si>
  <si>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</si>
  <si>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</si>
  <si>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</si>
  <si>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</si>
  <si>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</si>
  <si>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</si>
  <si>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</si>
  <si>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</si>
  <si>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</si>
  <si>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</si>
  <si>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</si>
  <si>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</si>
  <si>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</si>
  <si>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</si>
  <si>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</si>
  <si>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</si>
  <si>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</si>
  <si>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</si>
  <si>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</si>
  <si>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</si>
  <si>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</si>
  <si>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</si>
  <si>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</si>
  <si>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</si>
  <si>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</si>
  <si>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</si>
  <si>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</si>
  <si>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</si>
  <si>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</si>
  <si>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</si>
  <si>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</si>
  <si>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</si>
  <si>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</si>
  <si>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</si>
  <si>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</si>
  <si>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</si>
  <si>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</si>
  <si>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</si>
  <si>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</si>
  <si>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</si>
  <si>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</si>
  <si>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</si>
  <si>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</si>
  <si>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</si>
  <si>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</si>
  <si>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</si>
  <si>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</si>
  <si>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</si>
  <si>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</si>
  <si>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</si>
  <si>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</si>
  <si>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</si>
  <si>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</si>
  <si>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</si>
  <si>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</si>
  <si>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</si>
  <si>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</si>
  <si>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</si>
  <si>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</si>
  <si>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</si>
  <si>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</si>
  <si>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</si>
  <si>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</si>
  <si>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</si>
  <si>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</si>
  <si>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</si>
  <si>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</si>
  <si>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</si>
  <si>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</si>
  <si>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</si>
  <si>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</si>
  <si>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</si>
  <si>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</si>
  <si>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</si>
  <si>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</si>
  <si>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</si>
  <si>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</si>
  <si>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</si>
  <si>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</si>
  <si>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</si>
  <si>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</si>
  <si>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</si>
  <si>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</si>
  <si>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</si>
  <si>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</si>
  <si>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</si>
  <si>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</si>
  <si>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</si>
  <si>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</si>
  <si>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</si>
  <si>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</si>
  <si>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</si>
  <si>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</si>
  <si>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</si>
  <si>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</si>
  <si>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</si>
  <si>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</si>
  <si>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</si>
  <si>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</si>
  <si>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</si>
  <si>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</si>
  <si>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</si>
  <si>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</si>
  <si>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</si>
  <si>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</si>
  <si>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</si>
  <si>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</si>
  <si>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</si>
  <si>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</si>
  <si>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</si>
  <si>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</si>
  <si>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</si>
  <si>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</si>
  <si>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</si>
  <si>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</si>
  <si>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</si>
  <si>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</si>
  <si>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</si>
  <si>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</si>
  <si>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</si>
  <si>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</si>
  <si>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</si>
  <si>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</si>
  <si>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</si>
  <si>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</si>
  <si>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</si>
  <si>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</si>
  <si>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</si>
  <si>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</si>
  <si>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</si>
  <si>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</si>
  <si>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</si>
  <si>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</si>
  <si>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</si>
  <si>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</si>
  <si>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</si>
  <si>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</si>
  <si>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</si>
  <si>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</si>
  <si>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</si>
  <si>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</si>
  <si>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</si>
  <si>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</si>
  <si>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</si>
  <si>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</si>
  <si>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</si>
  <si>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</si>
  <si>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</si>
  <si>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</si>
  <si>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</si>
  <si>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</si>
  <si>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</si>
  <si>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</si>
  <si>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</si>
  <si>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</si>
  <si>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</si>
  <si>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</si>
  <si>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</si>
  <si>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</si>
  <si>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</si>
  <si>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</si>
  <si>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</si>
  <si>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</si>
  <si>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</si>
  <si>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</si>
  <si>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</si>
  <si>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</si>
  <si>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</si>
  <si>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</si>
  <si>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</si>
  <si>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</si>
  <si>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</si>
  <si>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</si>
  <si>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</si>
  <si>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</si>
  <si>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</si>
  <si>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</si>
  <si>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</si>
  <si>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</si>
  <si>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</si>
  <si>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</si>
  <si>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</si>
  <si>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</si>
  <si>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</si>
  <si>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</si>
  <si>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</si>
  <si>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</si>
  <si>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</si>
  <si>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</si>
  <si>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</si>
  <si>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</si>
  <si>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</si>
  <si>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</si>
  <si>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</si>
  <si>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</si>
  <si>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</si>
  <si>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</si>
  <si>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</si>
  <si>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</si>
  <si>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</si>
  <si>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</si>
  <si>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</si>
  <si>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</si>
  <si>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</si>
  <si>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</si>
  <si>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</si>
  <si>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</si>
  <si>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</si>
  <si>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</si>
  <si>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</si>
  <si>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</si>
  <si>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</si>
  <si>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</si>
  <si>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</si>
  <si>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</si>
  <si>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</si>
  <si>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</si>
  <si>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</si>
  <si>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</si>
  <si>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</si>
  <si>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</si>
  <si>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</si>
  <si>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</si>
  <si>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</si>
  <si>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</si>
  <si>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</si>
  <si>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</si>
  <si>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</si>
  <si>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</si>
  <si>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</si>
  <si>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</si>
  <si>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</si>
  <si>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</si>
  <si>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</si>
  <si>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</si>
  <si>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</si>
  <si>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</si>
  <si>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</si>
  <si>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</si>
  <si>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</si>
  <si>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</si>
  <si>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</si>
  <si>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</si>
  <si>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</si>
  <si>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</si>
  <si>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</si>
  <si>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</si>
  <si>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</si>
  <si>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</si>
  <si>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</si>
  <si>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</si>
  <si>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</si>
  <si>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</si>
  <si>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</si>
  <si>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</si>
  <si>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</si>
  <si>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</si>
  <si>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</si>
  <si>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</si>
  <si>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</si>
  <si>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</si>
  <si>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</si>
  <si>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</si>
  <si>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</si>
  <si>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</si>
  <si>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</si>
  <si>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</si>
  <si>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</si>
  <si>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</si>
  <si>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</si>
  <si>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</si>
  <si>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</si>
  <si>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</si>
  <si>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</si>
  <si>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</si>
  <si>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</si>
  <si>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</si>
  <si>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</si>
  <si>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</si>
  <si>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</si>
  <si>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</si>
  <si>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</si>
  <si>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</si>
  <si>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</si>
  <si>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</si>
  <si>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</si>
  <si>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</si>
  <si>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</si>
  <si>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</si>
  <si>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</si>
  <si>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</si>
  <si>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</si>
  <si>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</si>
  <si>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</si>
  <si>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</si>
  <si>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</si>
  <si>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</si>
  <si>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</si>
  <si>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</si>
  <si>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</si>
  <si>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</si>
  <si>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</si>
  <si>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</si>
  <si>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</si>
  <si>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</si>
  <si>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</si>
  <si>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</si>
  <si>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</si>
  <si>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</si>
  <si>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</si>
  <si>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</si>
  <si>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</si>
  <si>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</si>
  <si>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</si>
  <si>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</si>
  <si>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</si>
  <si>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</si>
  <si>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</si>
  <si>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</si>
  <si>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</si>
  <si>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</si>
  <si>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</si>
  <si>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</si>
  <si>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</si>
  <si>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</si>
  <si>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</si>
  <si>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</si>
  <si>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</si>
  <si>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</si>
  <si>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</si>
  <si>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</si>
  <si>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</si>
  <si>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</si>
  <si>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</si>
  <si>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</si>
  <si>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</si>
  <si>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</si>
  <si>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</si>
  <si>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</si>
  <si>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</si>
  <si>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</si>
  <si>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</si>
  <si>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</si>
  <si>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</si>
  <si>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</si>
  <si>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</si>
  <si>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</si>
  <si>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</si>
  <si>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</si>
  <si>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</si>
  <si>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</si>
  <si>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</si>
  <si>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</si>
  <si>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</si>
  <si>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</si>
  <si>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</si>
  <si>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</si>
  <si>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</si>
  <si>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</si>
  <si>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</si>
  <si>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</si>
  <si>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</si>
  <si>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</si>
  <si>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</si>
  <si>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</si>
  <si>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</si>
  <si>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</si>
  <si>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</si>
  <si>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</si>
  <si>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</si>
  <si>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</si>
  <si>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</si>
  <si>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</si>
  <si>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</si>
  <si>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</si>
  <si>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</si>
  <si>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</si>
  <si>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</si>
  <si>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</si>
  <si>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</si>
  <si>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</si>
  <si>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</si>
  <si>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</si>
  <si>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</si>
  <si>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</si>
  <si>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</si>
  <si>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</si>
  <si>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</si>
  <si>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</si>
  <si>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</si>
  <si>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</si>
  <si>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</si>
  <si>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</si>
  <si>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</si>
  <si>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</si>
  <si>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</si>
  <si>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</si>
  <si>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</si>
  <si>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</si>
  <si>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</si>
  <si>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</si>
  <si>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</si>
  <si>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</si>
  <si>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</si>
  <si>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</si>
  <si>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</si>
  <si>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</si>
  <si>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</si>
  <si>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</si>
  <si>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</si>
  <si>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</si>
  <si>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</si>
  <si>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</si>
  <si>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</si>
  <si>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</si>
  <si>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</si>
  <si>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</si>
  <si>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</si>
  <si>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</si>
  <si>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</si>
  <si>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</si>
  <si>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</si>
  <si>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</si>
  <si>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</si>
  <si>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</si>
  <si>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</si>
  <si>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</si>
  <si>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</si>
  <si>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</si>
  <si>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</si>
  <si>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</si>
  <si>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</si>
  <si>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</si>
  <si>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</si>
  <si>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</si>
  <si>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</si>
  <si>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</si>
  <si>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</si>
  <si>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</si>
  <si>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</si>
  <si>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</si>
  <si>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</si>
  <si>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</si>
  <si>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</si>
  <si>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</si>
  <si>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</si>
  <si>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</si>
  <si>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</si>
  <si>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</si>
  <si>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</si>
  <si>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</si>
  <si>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</si>
  <si>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</si>
  <si>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</si>
  <si>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</si>
  <si>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</si>
  <si>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</si>
  <si>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</si>
  <si>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</si>
  <si>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</si>
  <si>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</si>
  <si>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</si>
  <si>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</si>
  <si>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</si>
  <si>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</si>
  <si>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</si>
  <si>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</si>
  <si>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</si>
  <si>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</si>
  <si>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</si>
  <si>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</si>
  <si>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</si>
  <si>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</si>
  <si>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</si>
  <si>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</si>
  <si>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</si>
  <si>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</si>
  <si>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</si>
  <si>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</si>
  <si>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</si>
  <si>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</si>
  <si>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</si>
  <si>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</si>
  <si>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</si>
  <si>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</si>
  <si>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</si>
  <si>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</si>
  <si>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</si>
  <si>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</si>
  <si>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</si>
  <si>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</si>
  <si>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</si>
  <si>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</si>
  <si>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</si>
  <si>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</si>
  <si>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</si>
  <si>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</si>
  <si>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</si>
  <si>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</si>
  <si>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</si>
  <si>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</si>
  <si>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</si>
  <si>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</si>
  <si>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</si>
  <si>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</si>
  <si>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</si>
  <si>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</si>
  <si>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</si>
  <si>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</si>
  <si>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</si>
  <si>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</si>
  <si>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</si>
  <si>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</si>
  <si>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</si>
  <si>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</si>
  <si>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</si>
  <si>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</si>
  <si>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</si>
  <si>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</si>
  <si>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</si>
  <si>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</si>
  <si>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</si>
  <si>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</si>
  <si>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</si>
  <si>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</si>
  <si>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</si>
  <si>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</si>
  <si>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</si>
  <si>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</si>
  <si>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</si>
  <si>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</si>
  <si>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</si>
  <si>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</si>
  <si>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</si>
  <si>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</si>
  <si>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</si>
  <si>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</si>
  <si>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</si>
  <si>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</si>
  <si>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</si>
  <si>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</si>
  <si>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</si>
  <si>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</si>
  <si>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</si>
  <si>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</si>
  <si>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</si>
  <si>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</si>
  <si>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</si>
  <si>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</si>
  <si>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</si>
  <si>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</si>
  <si>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</si>
  <si>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</si>
  <si>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</si>
  <si>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</si>
  <si>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</si>
  <si>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</si>
  <si>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</si>
  <si>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</si>
  <si>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</si>
  <si>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</si>
  <si>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</si>
  <si>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</si>
  <si>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</si>
  <si>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</si>
  <si>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</si>
  <si>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</si>
  <si>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</si>
  <si>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</si>
  <si>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</si>
  <si>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</si>
  <si>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</si>
  <si>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</si>
  <si>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</si>
  <si>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</si>
  <si>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</si>
  <si>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</si>
  <si>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</si>
  <si>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</si>
  <si>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</si>
  <si>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</si>
  <si>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</si>
  <si>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</si>
  <si>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</si>
  <si>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</si>
  <si>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</si>
  <si>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</si>
  <si>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</si>
  <si>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</si>
  <si>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</si>
  <si>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</si>
  <si>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</si>
  <si>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</si>
  <si>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</si>
  <si>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</si>
  <si>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</si>
  <si>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</si>
  <si>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</si>
  <si>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</si>
  <si>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</si>
  <si>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</si>
  <si>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</si>
  <si>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</si>
  <si>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</si>
  <si>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</si>
  <si>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</si>
  <si>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</si>
  <si>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</si>
  <si>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</si>
  <si>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</si>
  <si>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</si>
  <si>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</si>
  <si>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</si>
  <si>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</si>
  <si>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</si>
  <si>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</si>
  <si>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</si>
  <si>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</si>
  <si>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</si>
  <si>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</si>
  <si>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</si>
  <si>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</si>
  <si>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</si>
  <si>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</si>
  <si>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</si>
  <si>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</si>
  <si>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</si>
  <si>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</si>
  <si>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</si>
  <si>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</si>
  <si>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</si>
  <si>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</si>
  <si>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</si>
  <si>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</si>
  <si>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</si>
  <si>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</si>
  <si>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</si>
  <si>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</si>
  <si>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</si>
  <si>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</si>
  <si>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</si>
  <si>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</si>
  <si>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</si>
  <si>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</si>
  <si>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</si>
  <si>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</si>
  <si>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</si>
  <si>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</si>
  <si>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</si>
  <si>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</si>
  <si>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</si>
  <si>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</si>
  <si>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</si>
  <si>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</si>
  <si>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</si>
  <si>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</si>
  <si>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</si>
  <si>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</si>
  <si>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</si>
  <si>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</si>
  <si>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</si>
  <si>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</si>
  <si>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</si>
  <si>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</si>
  <si>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</si>
  <si>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</si>
  <si>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</si>
  <si>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</si>
  <si>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</si>
  <si>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</si>
  <si>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</si>
  <si>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</si>
  <si>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</si>
  <si>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</si>
  <si>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</si>
  <si>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</si>
  <si>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</si>
  <si>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</si>
  <si>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</si>
  <si>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</si>
  <si>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</si>
  <si>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</si>
  <si>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</si>
  <si>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</si>
  <si>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</si>
  <si>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</si>
  <si>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</si>
  <si>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</si>
  <si>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</si>
  <si>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</si>
  <si>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</si>
  <si>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</si>
  <si>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</si>
  <si>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</si>
  <si>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</si>
  <si>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</si>
  <si>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</si>
  <si>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</si>
  <si>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</si>
  <si>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</si>
  <si>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</si>
  <si>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</si>
  <si>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</si>
  <si>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</si>
  <si>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</si>
  <si>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</si>
  <si>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</si>
  <si>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</si>
  <si>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</si>
  <si>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</si>
  <si>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</si>
  <si>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</si>
  <si>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</si>
  <si>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</si>
  <si>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</si>
  <si>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</si>
  <si>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</si>
  <si>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</si>
  <si>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</si>
  <si>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</si>
  <si>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</si>
  <si>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</si>
  <si>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</si>
  <si>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</si>
  <si>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</si>
  <si>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</si>
  <si>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</si>
  <si>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</si>
  <si>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</si>
  <si>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</si>
  <si>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</si>
  <si>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</si>
  <si>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</si>
  <si>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</si>
  <si>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</si>
  <si>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</si>
  <si>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</si>
  <si>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</si>
  <si>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</si>
  <si>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</si>
  <si>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</si>
  <si>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</si>
  <si>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</si>
  <si>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</si>
  <si>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</si>
  <si>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</si>
  <si>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</si>
  <si>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</si>
  <si>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</si>
  <si>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</si>
  <si>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</si>
  <si>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</si>
  <si>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</si>
  <si>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</si>
  <si>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</si>
  <si>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</si>
  <si>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</si>
  <si>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</si>
  <si>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</si>
  <si>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</si>
  <si>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</si>
  <si>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</si>
  <si>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</si>
  <si>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</si>
  <si>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</si>
  <si>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</si>
  <si>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</si>
  <si>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</si>
  <si>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</si>
  <si>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</si>
  <si>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</si>
  <si>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</si>
  <si>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</si>
  <si>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</si>
  <si>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</si>
  <si>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</si>
  <si>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</si>
  <si>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</si>
  <si>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</si>
  <si>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</si>
  <si>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</si>
  <si>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</si>
  <si>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</si>
  <si>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</si>
  <si>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</si>
  <si>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</si>
  <si>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</si>
  <si>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</si>
  <si>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</si>
  <si>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</si>
  <si>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</si>
  <si>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</si>
  <si>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</si>
  <si>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</si>
  <si>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</si>
  <si>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</si>
  <si>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</si>
  <si>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</si>
  <si>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</si>
  <si>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</si>
  <si>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</si>
  <si>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</si>
  <si>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</si>
  <si>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</si>
  <si>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</si>
  <si>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</si>
  <si>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</si>
  <si>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</si>
  <si>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</si>
  <si>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</si>
  <si>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</si>
  <si>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</si>
  <si>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</si>
  <si>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</si>
  <si>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</si>
  <si>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</si>
  <si>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</si>
  <si>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</si>
  <si>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</si>
  <si>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</si>
  <si>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</si>
  <si>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</si>
  <si>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</si>
  <si>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</si>
  <si>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</si>
  <si>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</si>
  <si>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</si>
  <si>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</si>
  <si>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</si>
  <si>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</si>
  <si>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</si>
  <si>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</si>
  <si>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</si>
  <si>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</si>
  <si>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</si>
  <si>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</si>
  <si>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</si>
  <si>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</si>
  <si>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</si>
  <si>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</si>
  <si>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</si>
  <si>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</si>
  <si>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</si>
  <si>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</si>
  <si>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</si>
  <si>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</si>
  <si>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</si>
  <si>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</si>
  <si>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</si>
  <si>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</si>
  <si>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</si>
  <si>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</si>
  <si>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</si>
  <si>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</si>
  <si>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</si>
  <si>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</si>
  <si>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</si>
  <si>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</si>
  <si>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</si>
  <si>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</si>
  <si>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</si>
  <si>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</si>
  <si>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</si>
  <si>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</si>
  <si>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</si>
  <si>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</si>
  <si>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</si>
  <si>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</si>
  <si>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</si>
  <si>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</si>
  <si>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</si>
  <si>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</si>
  <si>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</si>
  <si>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</si>
  <si>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</si>
  <si>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</si>
  <si>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</si>
  <si>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</si>
  <si>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</si>
  <si>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</si>
  <si>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</si>
  <si>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</si>
  <si>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</si>
  <si>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</si>
  <si>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</si>
  <si>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</si>
  <si>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</si>
  <si>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</si>
  <si>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</si>
  <si>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</si>
  <si>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</si>
  <si>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</si>
  <si>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</si>
  <si>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</si>
  <si>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</si>
  <si>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</si>
  <si>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</si>
  <si>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</si>
  <si>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</si>
  <si>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</si>
  <si>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</si>
  <si>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</si>
  <si>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</si>
  <si>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</si>
  <si>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</si>
  <si>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</si>
  <si>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</si>
  <si>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</si>
  <si>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</si>
  <si>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</si>
  <si>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</si>
  <si>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</si>
  <si>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</si>
  <si>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</si>
  <si>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</si>
  <si>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</si>
  <si>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</si>
  <si>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</si>
  <si>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</si>
  <si>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</si>
  <si>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</si>
  <si>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</si>
  <si>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</si>
  <si>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</si>
  <si>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</si>
  <si>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</si>
  <si>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</si>
  <si>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</si>
  <si>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</si>
  <si>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</si>
  <si>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</si>
  <si>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</si>
  <si>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</si>
  <si>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</si>
  <si>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</si>
  <si>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</si>
  <si>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</si>
  <si>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</si>
  <si>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</si>
  <si>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</si>
  <si>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</si>
  <si>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</si>
  <si>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</si>
  <si>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</si>
  <si>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</si>
  <si>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</si>
  <si>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</si>
  <si>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</si>
  <si>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</si>
  <si>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</si>
  <si>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</si>
  <si>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</si>
  <si>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</si>
  <si>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</si>
  <si>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</si>
  <si>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</si>
  <si>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</si>
  <si>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</si>
  <si>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</si>
  <si>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</si>
  <si>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</si>
  <si>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</si>
  <si>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</si>
  <si>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</si>
  <si>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</si>
  <si>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</si>
  <si>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</si>
  <si>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</si>
  <si>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</si>
  <si>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</si>
  <si>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</si>
  <si>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</si>
  <si>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</si>
  <si>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</si>
  <si>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</si>
  <si>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</si>
  <si>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</si>
  <si>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</si>
  <si>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</si>
  <si>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</si>
  <si>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</si>
  <si>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</si>
  <si>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</si>
  <si>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</si>
  <si>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</si>
  <si>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</si>
  <si>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</si>
  <si>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</si>
  <si>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</si>
  <si>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</si>
  <si>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</si>
  <si>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</si>
  <si>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</si>
  <si>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</si>
  <si>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</si>
  <si>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</si>
  <si>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</si>
  <si>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</si>
  <si>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</si>
  <si>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</si>
  <si>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</si>
  <si>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</si>
  <si>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</si>
  <si>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</si>
  <si>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</si>
  <si>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</si>
  <si>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</si>
  <si>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</si>
  <si>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</si>
  <si>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</si>
  <si>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</si>
  <si>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</si>
  <si>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</si>
  <si>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</si>
  <si>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</si>
  <si>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</si>
  <si>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</si>
  <si>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</si>
  <si>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</si>
  <si>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</si>
  <si>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</si>
  <si>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</si>
  <si>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</si>
  <si>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</si>
  <si>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</si>
  <si>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</si>
  <si>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</si>
  <si>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</si>
  <si>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</si>
  <si>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</si>
  <si>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</si>
  <si>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</si>
  <si>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</si>
  <si>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</si>
  <si>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</si>
  <si>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</si>
  <si>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</si>
  <si>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</si>
  <si>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</si>
  <si>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</si>
  <si>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</si>
  <si>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</si>
  <si>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</si>
  <si>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</si>
  <si>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</si>
  <si>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</si>
  <si>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</si>
  <si>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</si>
  <si>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</si>
  <si>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</si>
  <si>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</si>
  <si>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</si>
  <si>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</si>
  <si>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</si>
  <si>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</si>
  <si>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</si>
  <si>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</si>
  <si>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</si>
  <si>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</si>
  <si>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</si>
  <si>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</si>
  <si>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</si>
  <si>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</si>
  <si>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</si>
  <si>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</si>
  <si>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</si>
  <si>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</si>
  <si>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</si>
  <si>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</si>
  <si>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</si>
  <si>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</si>
  <si>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</si>
  <si>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</si>
  <si>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</si>
  <si>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</si>
  <si>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</si>
  <si>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</si>
  <si>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</si>
  <si>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</si>
  <si>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</si>
  <si>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</si>
  <si>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</si>
  <si>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</si>
  <si>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</si>
  <si>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</si>
  <si>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</si>
  <si>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</si>
  <si>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</si>
  <si>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</si>
  <si>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</si>
  <si>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</si>
  <si>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</si>
  <si>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</si>
  <si>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</si>
  <si>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</si>
  <si>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</si>
  <si>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</si>
  <si>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</si>
  <si>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</si>
  <si>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</si>
  <si>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</si>
  <si>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</si>
  <si>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</si>
  <si>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</si>
  <si>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</si>
  <si>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</si>
  <si>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</si>
  <si>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</si>
  <si>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</si>
  <si>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</si>
  <si>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</si>
  <si>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</si>
  <si>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</si>
  <si>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</si>
  <si>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</si>
  <si>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</si>
  <si>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</si>
  <si>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</si>
  <si>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</si>
  <si>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</si>
  <si>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</si>
  <si>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</si>
  <si>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</si>
  <si>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</si>
  <si>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</si>
  <si>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</si>
  <si>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</si>
  <si>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</si>
  <si>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</si>
  <si>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</si>
  <si>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</si>
  <si>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</si>
  <si>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</si>
  <si>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</si>
  <si>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</si>
  <si>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</si>
  <si>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</si>
  <si>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</si>
  <si>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</si>
  <si>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</si>
  <si>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</si>
  <si>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</si>
  <si>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</si>
  <si>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</si>
  <si>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</si>
  <si>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</si>
  <si>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</si>
  <si>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</si>
  <si>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</si>
  <si>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</si>
  <si>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</si>
  <si>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</si>
  <si>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</si>
  <si>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</si>
  <si>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</si>
  <si>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</si>
  <si>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</si>
  <si>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</si>
  <si>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</si>
  <si>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</si>
  <si>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</si>
  <si>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</si>
  <si>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</si>
  <si>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</si>
  <si>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</si>
  <si>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</si>
  <si>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</si>
  <si>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</si>
  <si>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</si>
  <si>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</si>
  <si>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</si>
  <si>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</si>
  <si>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</si>
  <si>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</si>
  <si>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</si>
  <si>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</si>
  <si>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</si>
  <si>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</si>
  <si>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</si>
  <si>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</si>
  <si>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</si>
  <si>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</si>
  <si>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</si>
  <si>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</si>
  <si>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</si>
  <si>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</si>
  <si>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</si>
  <si>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</si>
  <si>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</si>
  <si>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</si>
  <si>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</si>
  <si>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</si>
  <si>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</si>
  <si>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</si>
  <si>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</si>
  <si>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</si>
  <si>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</si>
  <si>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</si>
  <si>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</si>
  <si>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</si>
  <si>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</si>
  <si>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</si>
  <si>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</si>
  <si>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</si>
  <si>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</si>
  <si>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</si>
  <si>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</si>
  <si>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</si>
  <si>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</si>
  <si>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</si>
  <si>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</si>
  <si>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</si>
  <si>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</si>
  <si>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</si>
  <si>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</si>
  <si>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</si>
  <si>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</si>
  <si>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</si>
  <si>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</si>
  <si>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</si>
  <si>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</si>
  <si>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</si>
  <si>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</si>
  <si>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</si>
  <si>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</si>
  <si>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</si>
  <si>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</si>
  <si>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</si>
  <si>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</si>
  <si>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</si>
  <si>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</si>
  <si>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</si>
  <si>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</si>
  <si>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</si>
  <si>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</si>
  <si>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</si>
  <si>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</si>
  <si>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</si>
  <si>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</si>
  <si>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</si>
  <si>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</si>
  <si>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</si>
  <si>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</si>
  <si>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</si>
  <si>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</si>
  <si>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</si>
  <si>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</si>
  <si>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</si>
  <si>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</si>
  <si>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</si>
  <si>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</si>
  <si>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</si>
  <si>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</si>
  <si>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</si>
  <si>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</si>
  <si>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</si>
  <si>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</si>
  <si>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</si>
  <si>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</si>
  <si>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</si>
  <si>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</si>
  <si>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</si>
  <si>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</si>
  <si>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</si>
  <si>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</si>
  <si>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</si>
  <si>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</si>
  <si>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</si>
  <si>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</si>
  <si>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</si>
  <si>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</si>
  <si>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</si>
  <si>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</si>
  <si>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</si>
  <si>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</si>
  <si>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</si>
  <si>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</si>
  <si>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</si>
  <si>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</si>
  <si>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</si>
  <si>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</si>
  <si>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</si>
  <si>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</si>
  <si>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</si>
  <si>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</si>
  <si>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</si>
  <si>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</si>
  <si>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</si>
  <si>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</si>
  <si>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</si>
  <si>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</si>
  <si>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</si>
  <si>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</si>
  <si>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</si>
  <si>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</si>
  <si>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</si>
  <si>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</si>
  <si>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</si>
  <si>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</si>
  <si>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</si>
  <si>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</si>
  <si>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</si>
  <si>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</si>
  <si>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</si>
  <si>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</si>
  <si>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</si>
  <si>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</si>
  <si>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</si>
  <si>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</si>
  <si>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</si>
  <si>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</si>
  <si>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</si>
  <si>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</si>
  <si>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</si>
  <si>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</si>
  <si>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</si>
  <si>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</si>
  <si>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</si>
  <si>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</si>
  <si>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</si>
  <si>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</si>
  <si>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</si>
  <si>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</si>
  <si>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</si>
  <si>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</si>
  <si>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</si>
  <si>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</si>
  <si>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</si>
  <si>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</si>
  <si>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</si>
  <si>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</si>
  <si>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</si>
  <si>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</si>
  <si>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</si>
  <si>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</si>
  <si>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</si>
  <si>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</si>
  <si>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</si>
  <si>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</si>
  <si>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</si>
  <si>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</si>
  <si>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</si>
  <si>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</si>
  <si>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</si>
  <si>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</si>
  <si>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</si>
  <si>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</si>
  <si>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</si>
  <si>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</si>
  <si>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</si>
  <si>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</si>
  <si>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</si>
  <si>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</si>
  <si>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</si>
  <si>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</si>
  <si>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</si>
  <si>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</si>
  <si>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</si>
  <si>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</si>
  <si>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</si>
  <si>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</si>
  <si>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</si>
  <si>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</si>
  <si>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</si>
  <si>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</si>
  <si>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</si>
  <si>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</si>
  <si>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</si>
  <si>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</si>
  <si>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</si>
  <si>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</si>
  <si>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</si>
  <si>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</si>
  <si>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</si>
  <si>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</si>
  <si>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</si>
  <si>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</si>
  <si>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</si>
  <si>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</si>
  <si>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</si>
  <si>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</si>
  <si>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</si>
  <si>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</si>
  <si>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</si>
  <si>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</si>
  <si>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</si>
  <si>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</si>
  <si>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</si>
  <si>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</si>
  <si>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</si>
  <si>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</si>
  <si>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</si>
  <si>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</si>
  <si>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</si>
  <si>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</si>
  <si>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</si>
  <si>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</si>
  <si>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</si>
  <si>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</si>
  <si>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</si>
  <si>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</si>
  <si>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</si>
  <si>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</si>
  <si>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</si>
  <si>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</si>
  <si>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</si>
  <si>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</si>
  <si>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</si>
  <si>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</si>
  <si>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</si>
  <si>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</si>
  <si>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</si>
  <si>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</si>
  <si>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</si>
  <si>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</si>
  <si>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</si>
  <si>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</si>
  <si>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</si>
  <si>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</si>
  <si>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</si>
  <si>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</si>
  <si>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</si>
  <si>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</si>
  <si>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</si>
  <si>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</si>
  <si>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</si>
  <si>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</si>
  <si>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</si>
  <si>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</si>
  <si>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</si>
  <si>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</si>
  <si>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</si>
  <si>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</si>
  <si>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</si>
  <si>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</si>
  <si>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</si>
  <si>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</si>
  <si>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</si>
  <si>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</si>
  <si>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</si>
  <si>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</si>
  <si>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</si>
  <si>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</si>
  <si>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</si>
  <si>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</si>
  <si>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</si>
  <si>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</si>
  <si>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</si>
  <si>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</si>
  <si>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</si>
  <si>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</si>
  <si>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</si>
  <si>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</si>
  <si>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</si>
  <si>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</si>
  <si>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</si>
  <si>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</si>
  <si>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</si>
  <si>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</si>
  <si>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</si>
  <si>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</si>
  <si>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</si>
  <si>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</si>
  <si>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</si>
  <si>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</si>
  <si>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</si>
  <si>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</si>
  <si>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</si>
  <si>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</si>
  <si>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</si>
  <si>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</si>
  <si>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</si>
  <si>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</si>
  <si>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</si>
  <si>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</si>
  <si>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</si>
  <si>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</si>
  <si>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</si>
  <si>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</si>
  <si>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</si>
  <si>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</si>
  <si>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</si>
  <si>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</si>
  <si>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</si>
  <si>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</si>
  <si>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</si>
  <si>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</si>
  <si>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</si>
  <si>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</si>
  <si>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</si>
  <si>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</si>
  <si>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</si>
  <si>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</si>
  <si>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</si>
  <si>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</si>
  <si>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</si>
  <si>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</si>
  <si>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</si>
  <si>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</si>
  <si>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</si>
  <si>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</si>
  <si>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</si>
  <si>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</si>
  <si>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</si>
  <si>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</si>
  <si>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</si>
  <si>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</si>
  <si>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</si>
  <si>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</si>
  <si>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</si>
  <si>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</si>
  <si>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</si>
  <si>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</si>
  <si>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</si>
  <si>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</si>
  <si>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</si>
  <si>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</si>
  <si>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</si>
  <si>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</si>
  <si>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</si>
  <si>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</si>
  <si>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</si>
  <si>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</si>
  <si>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</si>
  <si>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</si>
  <si>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</si>
  <si>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</si>
  <si>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</si>
  <si>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</si>
  <si>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</si>
  <si>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</si>
  <si>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</si>
  <si>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</si>
  <si>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</si>
  <si>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</si>
  <si>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</si>
  <si>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</si>
  <si>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</si>
  <si>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</si>
  <si>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</si>
  <si>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</si>
  <si>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</si>
  <si>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</si>
  <si>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</si>
  <si>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</si>
  <si>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</si>
  <si>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</si>
  <si>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</si>
  <si>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</si>
  <si>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</si>
  <si>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</si>
  <si>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</si>
  <si>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</si>
  <si>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</si>
  <si>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</si>
  <si>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</si>
  <si>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</si>
  <si>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</si>
  <si>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</si>
  <si>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</si>
  <si>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</si>
  <si>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</si>
  <si>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</si>
  <si>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</si>
  <si>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</si>
  <si>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</si>
  <si>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</si>
  <si>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</si>
  <si>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</si>
  <si>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</si>
  <si>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</si>
  <si>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</si>
  <si>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</si>
  <si>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</si>
  <si>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</si>
  <si>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</si>
  <si>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</si>
  <si>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</si>
  <si>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</si>
  <si>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</si>
  <si>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</si>
  <si>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</si>
  <si>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</si>
  <si>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</si>
  <si>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</si>
  <si>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</si>
  <si>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</si>
  <si>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</si>
  <si>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</si>
  <si>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</si>
  <si>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</si>
  <si>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</si>
  <si>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</si>
  <si>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</si>
  <si>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</si>
  <si>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</si>
  <si>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</si>
  <si>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</si>
  <si>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</si>
  <si>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</si>
  <si>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</si>
  <si>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</si>
  <si>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</si>
  <si>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</si>
  <si>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</si>
  <si>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</si>
  <si>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</si>
  <si>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</si>
  <si>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</si>
  <si>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</si>
  <si>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</si>
  <si>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</si>
  <si>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</si>
  <si>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</si>
  <si>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</si>
  <si>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</si>
  <si>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</si>
  <si>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</si>
  <si>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</si>
  <si>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</si>
  <si>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</si>
  <si>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</si>
  <si>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</si>
  <si>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</si>
  <si>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</si>
  <si>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</si>
  <si>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</si>
  <si>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</si>
  <si>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</si>
  <si>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</si>
  <si>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</si>
  <si>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</si>
  <si>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</si>
  <si>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</si>
  <si>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</si>
  <si>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</si>
  <si>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</si>
  <si>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</si>
  <si>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</si>
  <si>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</si>
  <si>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</si>
  <si>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</si>
  <si>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</si>
  <si>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</si>
  <si>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</si>
  <si>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</si>
  <si>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</si>
  <si>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</si>
  <si>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</si>
  <si>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</si>
  <si>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</si>
  <si>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</si>
  <si>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</si>
  <si>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</si>
  <si>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</si>
  <si>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</si>
  <si>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</si>
  <si>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</si>
  <si>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</si>
  <si>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</si>
  <si>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</si>
  <si>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</si>
  <si>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</si>
  <si>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</si>
  <si>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</si>
  <si>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</si>
  <si>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</si>
  <si>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</si>
  <si>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</si>
  <si>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</si>
  <si>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</si>
  <si>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</si>
  <si>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</si>
  <si>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</si>
  <si>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</si>
  <si>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</si>
  <si>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</si>
  <si>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</si>
  <si>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</si>
  <si>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</si>
  <si>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</si>
  <si>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</si>
  <si>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</si>
  <si>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</si>
  <si>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</si>
  <si>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</si>
  <si>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</si>
  <si>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</si>
  <si>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</si>
  <si>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</si>
  <si>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</si>
  <si>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</si>
  <si>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</si>
  <si>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</si>
  <si>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</si>
  <si>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</si>
  <si>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</si>
  <si>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</si>
  <si>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</si>
  <si>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</si>
  <si>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</si>
  <si>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</si>
  <si>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</si>
  <si>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</si>
  <si>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</si>
  <si>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</si>
  <si>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</si>
  <si>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</si>
  <si>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</si>
  <si>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</si>
  <si>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</si>
  <si>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</si>
  <si>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</si>
  <si>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</si>
  <si>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</si>
  <si>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</si>
  <si>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</si>
  <si>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</si>
  <si>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</si>
  <si>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</si>
  <si>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</si>
  <si>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</si>
  <si>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</si>
  <si>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</si>
  <si>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</si>
  <si>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</si>
  <si>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</si>
  <si>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</si>
  <si>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</si>
  <si>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</si>
  <si>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</si>
  <si>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</si>
  <si>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</si>
  <si>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</si>
  <si>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</si>
  <si>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</si>
  <si>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</si>
  <si>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</si>
  <si>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</si>
  <si>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</si>
  <si>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</si>
  <si>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</si>
  <si>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</si>
  <si>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</si>
  <si>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</si>
  <si>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</si>
  <si>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</si>
  <si>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</si>
  <si>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</si>
  <si>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</si>
  <si>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</si>
  <si>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</si>
  <si>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</si>
  <si>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</si>
  <si>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</si>
  <si>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</si>
  <si>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</si>
  <si>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</si>
  <si>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</si>
  <si>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</si>
  <si>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</si>
  <si>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</si>
  <si>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</si>
  <si>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</si>
  <si>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</si>
  <si>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</si>
  <si>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</si>
  <si>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</si>
  <si>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</si>
  <si>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</si>
  <si>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</si>
  <si>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</si>
  <si>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</si>
  <si>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</si>
  <si>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</si>
  <si>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</si>
  <si>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</si>
  <si>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</si>
  <si>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</si>
  <si>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</si>
  <si>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</si>
  <si>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</si>
  <si>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</si>
  <si>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</si>
  <si>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</si>
  <si>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</si>
  <si>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</si>
  <si>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</si>
  <si>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</si>
  <si>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</si>
  <si>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</si>
  <si>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</si>
  <si>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</si>
  <si>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</si>
  <si>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</si>
  <si>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</si>
  <si>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</si>
  <si>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</si>
  <si>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</si>
  <si>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</si>
  <si>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</si>
  <si>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</si>
  <si>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</si>
  <si>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</si>
  <si>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</si>
  <si>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</si>
  <si>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</si>
  <si>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</si>
  <si>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</si>
  <si>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</si>
  <si>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</si>
  <si>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</si>
  <si>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</si>
  <si>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</si>
  <si>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</si>
  <si>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</si>
  <si>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</si>
  <si>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</si>
  <si>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</si>
  <si>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</si>
  <si>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</si>
  <si>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</si>
  <si>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</si>
  <si>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</si>
  <si>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</si>
  <si>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</si>
  <si>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</si>
  <si>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</si>
  <si>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</si>
  <si>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</si>
  <si>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</si>
  <si>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</si>
  <si>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</si>
  <si>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</si>
  <si>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</si>
  <si>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</si>
  <si>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</si>
  <si>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</si>
  <si>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</si>
  <si>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</si>
  <si>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</si>
  <si>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</si>
  <si>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</si>
  <si>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</si>
  <si>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</si>
  <si>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</si>
  <si>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</si>
  <si>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</si>
  <si>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</si>
  <si>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</si>
  <si>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</si>
  <si>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</si>
  <si>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</si>
  <si>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</si>
  <si>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</si>
  <si>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</si>
  <si>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</si>
  <si>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</si>
  <si>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</si>
  <si>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</si>
  <si>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</si>
  <si>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</si>
  <si>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</si>
  <si>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</si>
  <si>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</si>
  <si>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</si>
  <si>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</si>
  <si>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</si>
  <si>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</si>
  <si>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</si>
  <si>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</si>
  <si>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</si>
  <si>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</si>
  <si>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</si>
  <si>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</si>
  <si>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</si>
  <si>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</si>
  <si>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</si>
  <si>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</si>
  <si>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</si>
  <si>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</si>
  <si>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</si>
  <si>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</si>
  <si>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</si>
  <si>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</si>
  <si>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</si>
  <si>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</si>
  <si>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</si>
  <si>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</si>
  <si>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</si>
  <si>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</si>
  <si>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</si>
  <si>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</si>
  <si>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</si>
  <si>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</si>
  <si>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</si>
  <si>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</si>
  <si>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</si>
  <si>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</si>
  <si>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</si>
  <si>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</si>
  <si>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</si>
  <si>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</si>
  <si>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</si>
  <si>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</si>
  <si>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</si>
  <si>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</si>
  <si>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</si>
  <si>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</si>
  <si>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</si>
  <si>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</si>
  <si>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</si>
  <si>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</si>
  <si>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</si>
  <si>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</si>
  <si>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</si>
  <si>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</si>
  <si>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</si>
  <si>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</si>
  <si>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</si>
  <si>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</si>
  <si>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</si>
  <si>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</si>
  <si>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</si>
  <si>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</si>
  <si>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</si>
  <si>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</si>
  <si>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</si>
  <si>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</si>
  <si>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</si>
  <si>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</si>
  <si>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</si>
  <si>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</si>
  <si>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</si>
  <si>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</si>
  <si>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</si>
  <si>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</si>
  <si>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</si>
  <si>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</si>
  <si>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</si>
  <si>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</si>
  <si>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</si>
  <si>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</si>
  <si>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</si>
  <si>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</si>
  <si>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</si>
  <si>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</si>
  <si>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</si>
  <si>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</si>
  <si>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</si>
  <si>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</si>
  <si>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</si>
  <si>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</si>
  <si>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</si>
  <si>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</si>
  <si>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</si>
  <si>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</si>
  <si>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</si>
  <si>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</si>
  <si>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</si>
  <si>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</si>
  <si>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</si>
  <si>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</si>
  <si>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</si>
  <si>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</si>
  <si>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</si>
  <si>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</si>
  <si>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</si>
  <si>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</si>
  <si>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</si>
  <si>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</si>
  <si>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</si>
  <si>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</si>
  <si>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</si>
  <si>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</si>
  <si>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</si>
  <si>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</si>
  <si>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</si>
  <si>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</si>
  <si>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</si>
  <si>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</si>
  <si>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</si>
  <si>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</si>
  <si>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</si>
  <si>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</si>
  <si>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</si>
  <si>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</si>
  <si>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</si>
  <si>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</si>
  <si>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</si>
  <si>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</si>
  <si>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</si>
  <si>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</si>
  <si>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</si>
  <si>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</si>
  <si>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</si>
  <si>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</si>
  <si>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</si>
  <si>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</si>
  <si>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</si>
  <si>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</si>
  <si>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</si>
  <si>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</si>
  <si>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</si>
  <si>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</si>
  <si>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</si>
  <si>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</si>
  <si>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</si>
  <si>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</si>
  <si>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</si>
  <si>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</si>
  <si>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</si>
  <si>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</si>
  <si>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</si>
  <si>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</si>
  <si>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</si>
  <si>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</si>
  <si>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</si>
  <si>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</si>
  <si>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</si>
  <si>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</si>
  <si>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</si>
  <si>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</si>
  <si>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</si>
  <si>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</si>
  <si>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</si>
  <si>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</si>
  <si>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</si>
  <si>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</si>
  <si>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</si>
  <si>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</si>
  <si>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</si>
  <si>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</si>
  <si>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</si>
  <si>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</si>
  <si>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</si>
  <si>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</si>
  <si>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</si>
  <si>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</si>
  <si>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</si>
  <si>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</si>
  <si>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</si>
  <si>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</si>
  <si>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</si>
  <si>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</si>
  <si>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</si>
  <si>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</si>
  <si>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</si>
  <si>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</si>
  <si>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</si>
  <si>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</si>
  <si>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</si>
  <si>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</si>
  <si>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</si>
  <si>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</si>
  <si>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</si>
  <si>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</si>
  <si>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</si>
  <si>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</si>
  <si>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</si>
  <si>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</si>
  <si>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</si>
  <si>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</si>
  <si>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</si>
  <si>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</si>
  <si>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</si>
  <si>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</si>
  <si>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</si>
  <si>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</si>
  <si>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</si>
  <si>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</si>
  <si>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</si>
  <si>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</si>
  <si>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</si>
  <si>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</si>
  <si>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</si>
  <si>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</si>
  <si>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</si>
  <si>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</si>
  <si>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</si>
  <si>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</si>
  <si>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</si>
  <si>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</si>
  <si>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</si>
  <si>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</si>
  <si>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</si>
  <si>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</si>
  <si>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</si>
  <si>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</si>
  <si>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</si>
  <si>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</si>
  <si>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</si>
  <si>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</si>
  <si>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</si>
  <si>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</si>
  <si>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</si>
  <si>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</si>
  <si>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</si>
  <si>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</si>
  <si>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</si>
  <si>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</si>
  <si>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</si>
  <si>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</si>
  <si>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</si>
  <si>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</si>
  <si>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</si>
  <si>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</si>
  <si>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</si>
  <si>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</si>
  <si>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</si>
  <si>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</si>
  <si>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</si>
  <si>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</si>
  <si>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</si>
  <si>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</si>
  <si>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</si>
  <si>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</si>
  <si>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</si>
  <si>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</si>
  <si>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</si>
  <si>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</si>
  <si>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</si>
  <si>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</si>
  <si>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</si>
  <si>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</si>
  <si>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</si>
  <si>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</si>
  <si>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</si>
  <si>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</si>
  <si>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</si>
  <si>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</si>
  <si>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</si>
  <si>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</si>
  <si>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</si>
  <si>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</si>
  <si>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</si>
  <si>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</si>
  <si>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</si>
  <si>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</si>
  <si>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</si>
  <si>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</si>
  <si>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</si>
  <si>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</si>
  <si>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</si>
  <si>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</si>
  <si>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</si>
  <si>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</si>
  <si>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</si>
  <si>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</si>
  <si>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</si>
  <si>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</si>
  <si>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</si>
  <si>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</si>
  <si>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</si>
  <si>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</si>
  <si>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</si>
  <si>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</si>
  <si>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</si>
  <si>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</si>
  <si>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</si>
  <si>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</si>
  <si>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</si>
  <si>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</si>
  <si>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</si>
  <si>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</si>
  <si>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</si>
  <si>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</si>
  <si>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</si>
  <si>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</si>
  <si>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</si>
  <si>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</si>
  <si>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</si>
  <si>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</si>
  <si>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</si>
  <si>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</si>
  <si>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</si>
  <si>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</si>
  <si>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</si>
  <si>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</si>
  <si>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</si>
  <si>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</si>
  <si>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</si>
  <si>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</si>
  <si>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</si>
  <si>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</si>
  <si>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</si>
  <si>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</si>
  <si>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</si>
  <si>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</si>
  <si>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</si>
  <si>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</si>
  <si>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</si>
  <si>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</si>
  <si>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</si>
  <si>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</si>
  <si>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</si>
  <si>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</si>
  <si>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</si>
  <si>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</si>
  <si>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</si>
  <si>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</si>
  <si>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</si>
  <si>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</si>
  <si>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</si>
  <si>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</si>
  <si>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</si>
  <si>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</si>
  <si>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</si>
  <si>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</si>
  <si>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</si>
  <si>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</si>
  <si>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</si>
  <si>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</si>
  <si>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</si>
  <si>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</si>
  <si>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</si>
  <si>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</si>
  <si>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</si>
  <si>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</si>
  <si>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</si>
  <si>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</si>
  <si>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</si>
  <si>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</si>
  <si>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</si>
  <si>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</si>
  <si>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</si>
  <si>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</si>
  <si>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</si>
  <si>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</si>
  <si>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</si>
  <si>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</si>
  <si>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</si>
  <si>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</si>
  <si>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</si>
  <si>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</si>
  <si>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</si>
  <si>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</si>
  <si>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</si>
  <si>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</si>
  <si>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</si>
  <si>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</si>
  <si>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</si>
  <si>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</si>
  <si>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</si>
  <si>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</si>
  <si>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</si>
  <si>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</si>
  <si>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</si>
  <si>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</si>
  <si>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</si>
  <si>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</si>
  <si>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</si>
  <si>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</si>
  <si>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</si>
  <si>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</si>
  <si>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</si>
  <si>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</si>
  <si>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</si>
  <si>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</si>
  <si>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</si>
  <si>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</si>
  <si>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</si>
  <si>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</si>
  <si>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</si>
  <si>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</si>
  <si>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</si>
  <si>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</si>
  <si>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</si>
  <si>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</si>
  <si>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</si>
  <si>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</si>
  <si>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</si>
  <si>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</si>
  <si>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</si>
  <si>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</si>
  <si>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</si>
  <si>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</si>
  <si>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</si>
  <si>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</si>
  <si>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</si>
  <si>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</si>
  <si>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</si>
  <si>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</si>
  <si>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</si>
  <si>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</si>
  <si>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</si>
  <si>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</si>
  <si>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</si>
  <si>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</si>
  <si>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</si>
  <si>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</si>
  <si>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</si>
  <si>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</si>
  <si>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</si>
  <si>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</si>
  <si>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</si>
  <si>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</si>
  <si>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</si>
  <si>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</si>
  <si>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</si>
  <si>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</si>
  <si>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</si>
  <si>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</si>
  <si>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</si>
  <si>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</si>
  <si>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</si>
  <si>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</si>
  <si>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</si>
  <si>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</si>
  <si>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</si>
  <si>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</si>
  <si>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</si>
  <si>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</si>
  <si>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</si>
  <si>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</si>
  <si>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</si>
  <si>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</si>
  <si>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</si>
  <si>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</si>
  <si>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</si>
  <si>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</si>
  <si>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</si>
  <si>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</si>
  <si>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</si>
  <si>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</si>
  <si>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</si>
  <si>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</si>
  <si>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</si>
  <si>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</si>
  <si>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</si>
  <si>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</si>
  <si>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</si>
  <si>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</si>
  <si>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</si>
  <si>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</si>
  <si>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</si>
  <si>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</si>
  <si>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</si>
  <si>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</si>
  <si>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</si>
  <si>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</si>
  <si>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</si>
  <si>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</si>
  <si>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</si>
  <si>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</si>
  <si>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</si>
  <si>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</si>
  <si>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</si>
  <si>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</si>
  <si>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</si>
  <si>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</si>
  <si>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</si>
  <si>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</si>
  <si>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</si>
  <si>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</si>
  <si>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</si>
  <si>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</si>
  <si>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</si>
  <si>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</si>
  <si>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</si>
  <si>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</si>
  <si>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</si>
  <si>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</si>
  <si>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</si>
  <si>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</si>
  <si>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</si>
  <si>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</si>
  <si>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</si>
  <si>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</si>
  <si>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</si>
  <si>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</si>
  <si>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</si>
  <si>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</si>
  <si>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</si>
  <si>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</si>
  <si>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</si>
  <si>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</si>
  <si>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</si>
  <si>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</si>
  <si>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</si>
  <si>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</si>
  <si>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</si>
  <si>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</si>
  <si>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</si>
  <si>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</si>
  <si>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</si>
  <si>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</si>
  <si>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</si>
  <si>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</si>
  <si>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</si>
  <si>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</si>
  <si>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</si>
  <si>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</si>
  <si>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</si>
  <si>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</si>
  <si>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</si>
  <si>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</si>
  <si>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</si>
  <si>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</si>
  <si>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</si>
  <si>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</si>
  <si>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</si>
  <si>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</si>
  <si>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</si>
  <si>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</si>
  <si>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</si>
  <si>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</si>
  <si>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</si>
  <si>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</si>
  <si>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</si>
  <si>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</si>
  <si>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</si>
  <si>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</si>
  <si>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</si>
  <si>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</si>
  <si>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</si>
  <si>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</si>
  <si>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</si>
  <si>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</si>
  <si>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</si>
  <si>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</si>
  <si>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</si>
  <si>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</si>
  <si>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</si>
  <si>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</si>
  <si>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</si>
  <si>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</si>
  <si>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</si>
  <si>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</si>
  <si>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</si>
  <si>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</si>
  <si>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</si>
  <si>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</si>
  <si>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</si>
  <si>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</si>
  <si>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</si>
  <si>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</si>
  <si>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</si>
  <si>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</si>
  <si>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</si>
  <si>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</si>
  <si>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</si>
  <si>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</si>
  <si>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</si>
  <si>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</si>
  <si>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</si>
  <si>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</si>
  <si>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</si>
  <si>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</si>
  <si>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</si>
  <si>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</si>
  <si>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</si>
  <si>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</si>
  <si>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</si>
  <si>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</si>
  <si>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</si>
  <si>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</si>
  <si>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</si>
  <si>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</si>
  <si>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</si>
  <si>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</si>
  <si>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</si>
  <si>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</si>
  <si>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</si>
  <si>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</si>
  <si>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</si>
  <si>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</si>
  <si>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</si>
  <si>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</si>
  <si>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</si>
  <si>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</si>
  <si>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</si>
  <si>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</si>
  <si>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</si>
  <si>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</si>
  <si>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</si>
  <si>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</si>
  <si>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</si>
  <si>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</si>
  <si>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</si>
  <si>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</si>
  <si>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</si>
  <si>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</si>
  <si>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</si>
  <si>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</si>
  <si>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</si>
  <si>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</si>
  <si>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</si>
  <si>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</si>
  <si>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</si>
  <si>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</si>
  <si>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</si>
  <si>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</si>
  <si>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</si>
  <si>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</si>
  <si>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</si>
  <si>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</si>
  <si>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</si>
  <si>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</si>
  <si>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</si>
  <si>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</si>
  <si>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</si>
  <si>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</si>
  <si>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</si>
  <si>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</si>
  <si>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</si>
  <si>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</si>
  <si>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</si>
  <si>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</si>
  <si>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</si>
  <si>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</si>
  <si>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</si>
  <si>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</si>
  <si>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</si>
  <si>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</si>
  <si>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</si>
  <si>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</si>
  <si>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</si>
  <si>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</si>
  <si>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</si>
  <si>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</si>
  <si>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</si>
  <si>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</si>
  <si>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</si>
  <si>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</si>
  <si>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</si>
  <si>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</si>
  <si>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</si>
  <si>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</si>
  <si>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</si>
  <si>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</si>
  <si>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</si>
  <si>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</si>
  <si>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</si>
  <si>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</si>
  <si>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</si>
  <si>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</si>
  <si>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</si>
  <si>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</si>
  <si>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</si>
  <si>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</si>
  <si>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</si>
  <si>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</si>
  <si>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</si>
  <si>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</si>
  <si>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</si>
  <si>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</si>
  <si>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</si>
  <si>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</si>
  <si>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</si>
  <si>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</si>
  <si>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</si>
  <si>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</si>
  <si>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</si>
  <si>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</si>
  <si>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</si>
  <si>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</si>
  <si>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</si>
  <si>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</si>
  <si>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</si>
  <si>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</si>
  <si>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</si>
  <si>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</si>
  <si>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</si>
  <si>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</si>
  <si>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</si>
  <si>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</si>
  <si>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</si>
  <si>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</si>
  <si>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</si>
  <si>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</si>
  <si>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</si>
  <si>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</si>
  <si>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</si>
  <si>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</si>
  <si>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</si>
  <si>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</si>
  <si>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</si>
  <si>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</si>
  <si>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</si>
  <si>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</si>
  <si>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</si>
  <si>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</si>
  <si>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</si>
  <si>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</si>
  <si>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</si>
  <si>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</si>
  <si>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</si>
  <si>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</si>
  <si>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</si>
  <si>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</si>
  <si>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</si>
  <si>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</si>
  <si>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</si>
  <si>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</si>
  <si>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</si>
  <si>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</si>
  <si>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</si>
  <si>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</si>
  <si>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</si>
  <si>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</si>
  <si>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</si>
  <si>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</si>
  <si>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</si>
  <si>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</si>
  <si>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</si>
  <si>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</si>
  <si>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</si>
  <si>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</si>
  <si>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</si>
  <si>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</si>
  <si>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</si>
  <si>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</si>
  <si>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</si>
  <si>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</si>
  <si>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</si>
  <si>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</si>
  <si>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</si>
  <si>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</si>
  <si>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</si>
  <si>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</si>
  <si>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</si>
  <si>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</si>
  <si>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</si>
  <si>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</si>
  <si>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</si>
  <si>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</si>
  <si>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</si>
  <si>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</si>
  <si>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</si>
  <si>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</si>
  <si>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</si>
  <si>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</si>
  <si>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</si>
  <si>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</si>
  <si>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</si>
  <si>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</si>
  <si>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</si>
  <si>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</si>
  <si>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</si>
  <si>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</si>
  <si>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</si>
  <si>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</si>
  <si>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</si>
  <si>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</si>
  <si>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</si>
  <si>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</si>
  <si>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</si>
  <si>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</si>
  <si>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</si>
  <si>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</si>
  <si>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</si>
  <si>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</si>
  <si>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</si>
  <si>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</si>
  <si>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</si>
  <si>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</si>
  <si>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</si>
  <si>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</si>
  <si>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</si>
  <si>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</si>
  <si>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</si>
  <si>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</si>
  <si>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</si>
  <si>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</si>
  <si>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</si>
  <si>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</si>
  <si>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</si>
  <si>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</si>
  <si>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</si>
  <si>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</si>
  <si>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</si>
  <si>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</si>
  <si>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</si>
  <si>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</si>
  <si>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</si>
  <si>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</si>
  <si>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</si>
  <si>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</si>
  <si>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</si>
  <si>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</si>
  <si>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</si>
  <si>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</si>
  <si>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</si>
  <si>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</si>
  <si>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</si>
  <si>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</si>
  <si>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</si>
  <si>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</si>
  <si>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</si>
  <si>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</si>
  <si>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</si>
  <si>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</si>
  <si>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</si>
  <si>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</si>
  <si>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</si>
  <si>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</si>
  <si>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</si>
  <si>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</si>
  <si>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</si>
  <si>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</si>
  <si>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</si>
  <si>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</si>
  <si>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</si>
  <si>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</si>
  <si>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</si>
  <si>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</si>
  <si>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</si>
  <si>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</si>
  <si>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</si>
  <si>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</si>
  <si>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</si>
  <si>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</si>
  <si>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</si>
  <si>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</si>
  <si>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</si>
  <si>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</si>
  <si>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</si>
  <si>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</si>
  <si>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</si>
  <si>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</si>
  <si>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</si>
  <si>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</si>
  <si>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</si>
  <si>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</si>
  <si>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</si>
  <si>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</si>
  <si>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</si>
  <si>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</si>
  <si>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</si>
  <si>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</si>
  <si>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</si>
  <si>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</si>
  <si>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</si>
  <si>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</si>
  <si>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</si>
  <si>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</si>
  <si>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</si>
  <si>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</si>
  <si>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</si>
  <si>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</si>
  <si>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</si>
  <si>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</si>
  <si>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</si>
  <si>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</si>
  <si>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</si>
  <si>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</si>
  <si>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</si>
  <si>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</si>
  <si>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</si>
  <si>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</si>
  <si>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</si>
  <si>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</si>
  <si>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</si>
  <si>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</si>
  <si>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</si>
  <si>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</si>
  <si>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</si>
  <si>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</si>
  <si>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</si>
  <si>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</si>
  <si>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</si>
  <si>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</si>
  <si>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</si>
  <si>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</si>
  <si>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</si>
  <si>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</si>
  <si>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</si>
  <si>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</si>
  <si>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</si>
  <si>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</si>
  <si>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</si>
  <si>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</si>
  <si>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</si>
  <si>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</si>
  <si>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</si>
  <si>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</si>
  <si>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</si>
  <si>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</si>
  <si>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</si>
  <si>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</si>
  <si>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</si>
  <si>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</si>
  <si>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</si>
  <si>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</si>
  <si>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</si>
  <si>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</si>
  <si>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</si>
  <si>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</si>
  <si>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</si>
  <si>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</si>
  <si>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</si>
  <si>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</si>
  <si>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</si>
  <si>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</si>
  <si>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</si>
  <si>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</si>
  <si>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</si>
  <si>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</si>
  <si>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</si>
  <si>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</si>
  <si>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</si>
  <si>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</si>
  <si>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</si>
  <si>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</si>
  <si>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</si>
  <si>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</si>
  <si>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</si>
  <si>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</si>
  <si>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</si>
  <si>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</si>
  <si>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</si>
  <si>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</si>
  <si>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</si>
  <si>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</si>
  <si>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</si>
  <si>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</si>
  <si>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</si>
  <si>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</si>
  <si>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</si>
  <si>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</si>
  <si>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</si>
  <si>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</si>
  <si>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</si>
  <si>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</si>
  <si>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</si>
  <si>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</si>
  <si>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</si>
  <si>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</si>
  <si>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</si>
  <si>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</si>
  <si>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</si>
  <si>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</si>
  <si>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</si>
  <si>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</si>
  <si>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</si>
  <si>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</si>
  <si>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</si>
  <si>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</si>
  <si>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</si>
  <si>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</si>
  <si>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</si>
  <si>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</si>
  <si>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</si>
  <si>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</si>
  <si>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</si>
  <si>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</si>
  <si>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</si>
  <si>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</si>
  <si>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</si>
  <si>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</si>
  <si>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</si>
  <si>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</si>
  <si>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</si>
  <si>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</si>
  <si>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</si>
  <si>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</si>
  <si>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</si>
  <si>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</si>
  <si>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</si>
  <si>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</si>
  <si>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</si>
  <si>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</si>
  <si>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</si>
  <si>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</si>
  <si>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</si>
  <si>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</si>
  <si>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</si>
  <si>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</si>
  <si>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</si>
  <si>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</si>
  <si>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</si>
  <si>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</si>
  <si>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</si>
  <si>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</si>
  <si>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</si>
  <si>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</si>
  <si>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</si>
  <si>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</si>
  <si>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</si>
  <si>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</si>
  <si>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</si>
  <si>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</si>
  <si>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</si>
  <si>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</si>
  <si>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</si>
  <si>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</si>
  <si>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</si>
  <si>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</si>
  <si>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</si>
  <si>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</si>
  <si>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</si>
  <si>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</si>
  <si>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</si>
  <si>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</si>
  <si>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</si>
  <si>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</si>
  <si>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</si>
  <si>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</si>
  <si>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</si>
  <si>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</si>
  <si>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</si>
  <si>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</si>
  <si>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</si>
  <si>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</si>
  <si>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</si>
  <si>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</si>
  <si>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</si>
  <si>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</si>
  <si>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</si>
  <si>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</si>
  <si>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</si>
  <si>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</si>
  <si>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</si>
  <si>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</si>
  <si>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</si>
  <si>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</si>
  <si>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</si>
  <si>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</si>
  <si>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</si>
  <si>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</si>
  <si>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</si>
  <si>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</si>
  <si>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</si>
  <si>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</si>
  <si>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</si>
  <si>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</si>
  <si>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</si>
  <si>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</si>
  <si>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</si>
  <si>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</si>
  <si>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</si>
  <si>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</si>
  <si>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</si>
  <si>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</si>
  <si>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</si>
  <si>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</si>
  <si>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</si>
  <si>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</si>
  <si>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</si>
  <si>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</si>
  <si>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</si>
  <si>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</si>
  <si>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</si>
  <si>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</si>
  <si>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</si>
  <si>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</si>
  <si>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</si>
  <si>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</si>
  <si>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</si>
  <si>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</si>
  <si>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</si>
  <si>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</si>
  <si>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</si>
  <si>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</si>
  <si>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</si>
  <si>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</si>
  <si>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</si>
  <si>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</si>
  <si>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</si>
  <si>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</si>
  <si>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</si>
  <si>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</si>
  <si>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</si>
  <si>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</si>
  <si>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</si>
  <si>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</si>
  <si>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</si>
  <si>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</si>
  <si>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</si>
  <si>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</si>
  <si>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</si>
  <si>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</si>
  <si>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</si>
  <si>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</si>
  <si>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</si>
  <si>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</si>
  <si>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</si>
  <si>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</si>
  <si>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</si>
  <si>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</si>
  <si>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</si>
  <si>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</si>
  <si>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</si>
  <si>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</si>
  <si>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</si>
  <si>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</si>
  <si>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</si>
  <si>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</si>
  <si>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</si>
  <si>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</si>
  <si>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</si>
  <si>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</si>
  <si>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</si>
  <si>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</si>
  <si>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</si>
  <si>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</si>
  <si>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</si>
  <si>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</si>
  <si>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</si>
  <si>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</si>
  <si>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</si>
  <si>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</si>
  <si>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</si>
  <si>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</si>
  <si>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</si>
  <si>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</si>
  <si>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</si>
  <si>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</si>
  <si>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</si>
  <si>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</si>
  <si>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</si>
  <si>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</si>
  <si>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</si>
  <si>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</si>
  <si>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</si>
  <si>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</si>
  <si>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</si>
  <si>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</si>
  <si>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</si>
  <si>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</si>
  <si>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</si>
  <si>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</si>
  <si>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</si>
  <si>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</si>
  <si>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</si>
  <si>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</si>
  <si>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</si>
  <si>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</si>
  <si>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</si>
  <si>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</si>
  <si>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</si>
  <si>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</si>
  <si>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</si>
  <si>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</si>
  <si>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</si>
  <si>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</si>
  <si>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</si>
  <si>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</si>
  <si>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</si>
  <si>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</si>
  <si>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</si>
  <si>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</si>
  <si>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</si>
  <si>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</si>
  <si>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</si>
  <si>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</si>
  <si>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</si>
  <si>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</si>
  <si>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</si>
  <si>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</si>
  <si>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</si>
  <si>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</si>
  <si>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</si>
  <si>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</si>
  <si>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</si>
  <si>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</si>
  <si>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</si>
  <si>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</si>
  <si>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</si>
  <si>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</si>
  <si>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</si>
  <si>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</si>
  <si>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</si>
  <si>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</si>
  <si>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</si>
  <si>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</si>
  <si>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</si>
  <si>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</si>
  <si>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</si>
  <si>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</si>
  <si>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</si>
  <si>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</si>
  <si>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</si>
  <si>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</si>
  <si>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</si>
  <si>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</si>
  <si>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</si>
  <si>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</si>
  <si>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</si>
  <si>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</si>
  <si>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</si>
  <si>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</si>
  <si>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</si>
  <si>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</si>
  <si>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</si>
  <si>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</si>
  <si>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</si>
  <si>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</si>
  <si>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</si>
  <si>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</si>
  <si>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</si>
  <si>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</si>
  <si>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</si>
  <si>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</si>
  <si>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</si>
  <si>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</si>
  <si>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</si>
  <si>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</si>
  <si>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</si>
  <si>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</si>
  <si>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</si>
  <si>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</si>
  <si>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</si>
  <si>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</si>
  <si>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</si>
  <si>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</si>
  <si>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</si>
  <si>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</si>
  <si>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</si>
  <si>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</si>
  <si>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</si>
  <si>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</si>
  <si>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</si>
  <si>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</si>
  <si>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</si>
  <si>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</si>
  <si>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</si>
  <si>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</si>
  <si>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</si>
  <si>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</si>
  <si>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</si>
  <si>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</si>
  <si>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</si>
  <si>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</si>
  <si>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</si>
  <si>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</si>
  <si>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</si>
  <si>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</si>
  <si>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</si>
  <si>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</si>
  <si>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</si>
  <si>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</si>
  <si>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</si>
  <si>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</si>
  <si>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</si>
  <si>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</si>
  <si>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</si>
  <si>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</si>
  <si>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</si>
  <si>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</si>
  <si>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</si>
  <si>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</si>
  <si>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</si>
  <si>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</si>
  <si>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</si>
  <si>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</si>
  <si>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</si>
  <si>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</si>
  <si>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</si>
  <si>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</si>
  <si>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</si>
  <si>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</si>
  <si>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</si>
  <si>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</si>
  <si>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</si>
  <si>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</si>
  <si>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</si>
  <si>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</si>
  <si>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</si>
  <si>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</si>
  <si>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</si>
  <si>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</si>
  <si>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</si>
  <si>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</si>
  <si>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</si>
  <si>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</si>
  <si>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</si>
  <si>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</si>
  <si>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</si>
  <si>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</si>
  <si>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</si>
  <si>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</si>
  <si>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</si>
  <si>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</si>
  <si>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</si>
  <si>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</si>
  <si>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</si>
  <si>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</si>
  <si>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</si>
  <si>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</si>
  <si>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</si>
  <si>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</si>
  <si>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</si>
  <si>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</si>
  <si>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</si>
  <si>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</si>
  <si>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</si>
  <si>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</si>
  <si>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</si>
  <si>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</si>
  <si>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</si>
  <si>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</si>
  <si>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</si>
  <si>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</si>
  <si>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</si>
  <si>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</si>
  <si>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</si>
  <si>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</si>
  <si>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</si>
  <si>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</si>
  <si>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</si>
  <si>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</si>
  <si>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</si>
  <si>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</si>
  <si>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</si>
  <si>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</si>
  <si>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</si>
  <si>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</si>
  <si>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</si>
  <si>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</si>
  <si>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</si>
  <si>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</si>
  <si>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</si>
  <si>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</si>
  <si>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</si>
  <si>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</si>
  <si>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</si>
  <si>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</si>
  <si>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</si>
  <si>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</si>
  <si>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</si>
  <si>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</si>
  <si>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</si>
  <si>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</si>
  <si>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</si>
  <si>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</si>
  <si>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</si>
  <si>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</si>
  <si>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</si>
  <si>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</si>
  <si>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</si>
  <si>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</si>
  <si>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</si>
  <si>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</si>
  <si>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</si>
  <si>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</si>
  <si>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</si>
  <si>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</si>
  <si>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</si>
  <si>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</si>
  <si>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</si>
  <si>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</si>
  <si>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</si>
  <si>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</si>
  <si>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</si>
  <si>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</si>
  <si>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</si>
  <si>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</si>
  <si>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</si>
  <si>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</si>
  <si>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</si>
  <si>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</si>
  <si>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</si>
  <si>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</si>
  <si>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</si>
  <si>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</si>
  <si>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</si>
  <si>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</si>
  <si>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</si>
  <si>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</si>
  <si>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</si>
  <si>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</si>
  <si>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</si>
  <si>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</si>
  <si>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</si>
  <si>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</si>
  <si>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</si>
  <si>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</si>
  <si>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</si>
  <si>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</si>
  <si>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</si>
  <si>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</si>
  <si>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</si>
  <si>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</si>
  <si>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</si>
  <si>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</si>
  <si>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</si>
  <si>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</si>
  <si>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</si>
  <si>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</si>
  <si>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</si>
  <si>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</si>
  <si>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</si>
  <si>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</si>
  <si>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</si>
  <si>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</si>
  <si>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</si>
  <si>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</si>
  <si>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</si>
  <si>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</si>
  <si>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</si>
  <si>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</si>
  <si>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</si>
  <si>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</si>
  <si>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</si>
  <si>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</si>
  <si>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</si>
  <si>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</si>
  <si>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</si>
  <si>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</si>
  <si>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</si>
  <si>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</si>
  <si>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</si>
  <si>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</si>
  <si>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</si>
  <si>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</si>
  <si>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</si>
  <si>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</si>
  <si>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</si>
  <si>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</si>
  <si>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</si>
  <si>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</si>
  <si>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</si>
  <si>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</si>
  <si>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</si>
  <si>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</si>
  <si>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</si>
  <si>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</si>
  <si>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</si>
  <si>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</si>
  <si>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</si>
  <si>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</si>
  <si>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</si>
  <si>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</si>
  <si>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</si>
  <si>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</si>
  <si>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</si>
  <si>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</si>
  <si>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</si>
  <si>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</si>
  <si>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</si>
  <si>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</si>
  <si>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</si>
  <si>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</si>
  <si>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</si>
  <si>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</si>
  <si>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</si>
  <si>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</si>
  <si>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</si>
  <si>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</si>
  <si>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</si>
  <si>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</si>
  <si>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</si>
  <si>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</si>
  <si>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</si>
  <si>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</si>
  <si>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</si>
  <si>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</si>
  <si>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</si>
  <si>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</si>
  <si>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</si>
  <si>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</si>
  <si>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</si>
  <si>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</si>
  <si>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</si>
  <si>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</si>
  <si>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</si>
  <si>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</si>
  <si>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</si>
  <si>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</si>
  <si>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</si>
  <si>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</si>
  <si>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</si>
  <si>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</si>
  <si>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</si>
  <si>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</si>
  <si>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</si>
  <si>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</si>
  <si>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</si>
  <si>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</si>
  <si>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</si>
  <si>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</si>
  <si>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</si>
  <si>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</si>
  <si>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</si>
  <si>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</si>
  <si>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</si>
  <si>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</si>
  <si>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</si>
  <si>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</si>
  <si>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</si>
  <si>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</si>
  <si>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</si>
  <si>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</si>
  <si>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</si>
  <si>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</si>
  <si>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</si>
  <si>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</si>
  <si>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</si>
  <si>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</si>
  <si>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</si>
  <si>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</si>
  <si>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</si>
  <si>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</si>
  <si>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</si>
  <si>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</si>
  <si>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</si>
  <si>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</si>
  <si>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</si>
  <si>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</si>
  <si>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</si>
  <si>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</si>
  <si>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</si>
  <si>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</si>
  <si>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</si>
  <si>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</si>
  <si>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</si>
  <si>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</si>
  <si>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</si>
  <si>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</si>
  <si>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</si>
  <si>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</si>
  <si>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</si>
  <si>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</si>
  <si>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</si>
  <si>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</si>
  <si>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</si>
  <si>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</si>
  <si>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</si>
  <si>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</si>
  <si>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</si>
  <si>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</si>
  <si>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</si>
  <si>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</si>
  <si>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</si>
  <si>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</si>
  <si>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</si>
  <si>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</si>
  <si>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</si>
  <si>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</si>
  <si>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</si>
  <si>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</si>
  <si>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</si>
  <si>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</si>
  <si>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</si>
  <si>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</si>
  <si>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</si>
  <si>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</si>
  <si>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</si>
  <si>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</si>
  <si>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</si>
  <si>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</si>
  <si>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</si>
  <si>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</si>
  <si>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</si>
  <si>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</si>
  <si>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</si>
  <si>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</si>
  <si>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</si>
  <si>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</si>
  <si>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</si>
  <si>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</si>
  <si>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</si>
  <si>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</si>
  <si>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</si>
  <si>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</si>
  <si>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</si>
  <si>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</si>
  <si>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</si>
  <si>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</si>
  <si>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</si>
  <si>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</si>
  <si>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</si>
  <si>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</si>
  <si>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</si>
  <si>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</si>
  <si>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</si>
  <si>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</si>
  <si>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</si>
  <si>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</si>
  <si>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</si>
  <si>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</si>
  <si>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</si>
  <si>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</si>
  <si>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</si>
  <si>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</si>
  <si>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</si>
  <si>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</si>
  <si>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</si>
  <si>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</si>
  <si>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</si>
  <si>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</si>
  <si>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</si>
  <si>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</si>
  <si>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</si>
  <si>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</si>
  <si>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</si>
  <si>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</si>
  <si>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</si>
  <si>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</si>
  <si>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</si>
  <si>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</si>
  <si>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</si>
  <si>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</si>
  <si>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</si>
  <si>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</si>
  <si>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</si>
  <si>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</si>
  <si>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</si>
  <si>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</si>
  <si>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</si>
  <si>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</si>
  <si>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</si>
  <si>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</si>
  <si>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</si>
  <si>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</si>
  <si>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</si>
  <si>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</si>
  <si>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</si>
  <si>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</si>
  <si>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</si>
  <si>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</si>
  <si>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</si>
  <si>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</si>
  <si>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</si>
  <si>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</si>
  <si>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</si>
  <si>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</si>
  <si>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</si>
  <si>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</si>
  <si>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</si>
  <si>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</si>
  <si>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</si>
  <si>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</si>
  <si>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</si>
  <si>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</si>
  <si>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</si>
  <si>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</si>
  <si>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</si>
  <si>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</si>
  <si>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</si>
  <si>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</si>
  <si>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</si>
  <si>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</si>
  <si>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</si>
  <si>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</si>
  <si>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</si>
  <si>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</si>
  <si>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</si>
  <si>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</si>
  <si>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</si>
  <si>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</si>
  <si>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</si>
  <si>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</si>
  <si>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</si>
  <si>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</si>
  <si>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</si>
  <si>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</si>
  <si>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</si>
  <si>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</si>
  <si>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</si>
  <si>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</si>
  <si>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</si>
  <si>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</si>
  <si>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</si>
  <si>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</si>
  <si>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</si>
  <si>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</si>
  <si>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</si>
  <si>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</si>
  <si>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</si>
  <si>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</si>
  <si>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</si>
  <si>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</si>
  <si>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</si>
  <si>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</si>
  <si>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</si>
  <si>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</si>
  <si>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</si>
  <si>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</si>
  <si>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</si>
  <si>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</si>
  <si>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</si>
  <si>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</si>
  <si>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</si>
  <si>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</si>
  <si>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</si>
  <si>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</si>
  <si>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</si>
  <si>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</si>
  <si>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</si>
  <si>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</si>
  <si>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</si>
  <si>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</si>
  <si>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</si>
  <si>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</si>
  <si>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</si>
  <si>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</si>
  <si>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</si>
  <si>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</si>
  <si>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</si>
  <si>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</si>
  <si>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</si>
  <si>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</si>
  <si>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</si>
  <si>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</si>
  <si>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</si>
  <si>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</si>
  <si>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</si>
  <si>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</si>
  <si>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</si>
  <si>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</si>
  <si>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</si>
  <si>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</si>
  <si>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</si>
  <si>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</si>
  <si>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</si>
  <si>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</si>
  <si>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</si>
  <si>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</si>
  <si>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</si>
  <si>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</si>
  <si>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</si>
  <si>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</si>
  <si>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</si>
  <si>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</si>
  <si>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</si>
  <si>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</si>
  <si>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</si>
  <si>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</si>
  <si>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</si>
  <si>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</si>
  <si>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</si>
  <si>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</si>
  <si>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</si>
  <si>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</si>
  <si>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</si>
  <si>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</si>
  <si>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</si>
  <si>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</si>
  <si>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</si>
  <si>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</si>
  <si>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</si>
  <si>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</si>
  <si>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</si>
  <si>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</si>
  <si>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</si>
  <si>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</si>
  <si>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</si>
  <si>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</si>
  <si>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</si>
  <si>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</si>
  <si>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</si>
  <si>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</si>
  <si>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</si>
  <si>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</si>
  <si>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</si>
  <si>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</si>
  <si>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</si>
  <si>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</si>
  <si>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</si>
  <si>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</si>
  <si>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</si>
  <si>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</si>
  <si>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</si>
  <si>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</si>
  <si>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</si>
  <si>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</si>
  <si>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</si>
  <si>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</si>
  <si>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</si>
  <si>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</si>
  <si>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</si>
  <si>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</si>
  <si>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</si>
  <si>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</si>
  <si>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</si>
  <si>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</si>
  <si>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</si>
  <si>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</si>
  <si>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</si>
  <si>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</si>
  <si>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</si>
  <si>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</si>
  <si>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</si>
  <si>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</si>
  <si>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</si>
  <si>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</si>
  <si>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</si>
  <si>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</si>
  <si>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</si>
  <si>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</si>
  <si>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</si>
  <si>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</si>
  <si>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</si>
  <si>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</si>
  <si>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</si>
  <si>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</si>
  <si>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</si>
  <si>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</si>
  <si>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</si>
  <si>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</si>
  <si>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</si>
  <si>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</si>
  <si>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</si>
  <si>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</si>
  <si>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</si>
  <si>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</si>
  <si>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</si>
  <si>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</si>
  <si>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</si>
  <si>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</si>
  <si>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</si>
  <si>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</si>
  <si>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</si>
  <si>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</si>
  <si>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</si>
  <si>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</si>
  <si>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</si>
  <si>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</si>
  <si>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</si>
  <si>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</si>
  <si>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</si>
  <si>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</si>
  <si>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</si>
  <si>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</si>
  <si>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</si>
  <si>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</si>
  <si>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</si>
  <si>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</si>
  <si>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</si>
  <si>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</si>
  <si>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</si>
  <si>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</si>
  <si>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</si>
  <si>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</si>
  <si>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</si>
  <si>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</si>
  <si>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</si>
  <si>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</si>
  <si>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</si>
  <si>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</si>
  <si>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</si>
  <si>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</si>
  <si>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</si>
  <si>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</si>
  <si>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</si>
  <si>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</si>
  <si>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</si>
  <si>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</si>
  <si>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</si>
  <si>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</si>
  <si>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</si>
  <si>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</si>
  <si>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</si>
  <si>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</si>
  <si>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</si>
  <si>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</si>
  <si>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</si>
  <si>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</si>
  <si>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</si>
  <si>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</si>
  <si>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</si>
  <si>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</si>
  <si>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</si>
  <si>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</si>
  <si>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</si>
  <si>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</si>
  <si>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</si>
  <si>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</si>
  <si>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</si>
  <si>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</si>
  <si>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</si>
  <si>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</si>
  <si>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</si>
  <si>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</si>
  <si>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</si>
  <si>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</si>
  <si>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</si>
  <si>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</si>
  <si>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</si>
  <si>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</si>
  <si>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</si>
  <si>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</si>
  <si>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</si>
  <si>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</si>
  <si>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</si>
  <si>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</si>
  <si>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</si>
  <si>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</si>
  <si>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</si>
  <si>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</si>
  <si>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</si>
  <si>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</si>
  <si>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</si>
  <si>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</si>
  <si>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</si>
  <si>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</si>
  <si>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</si>
  <si>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</si>
  <si>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</si>
  <si>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</si>
  <si>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</si>
  <si>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</si>
  <si>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</si>
  <si>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</si>
  <si>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</si>
  <si>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</si>
  <si>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</si>
  <si>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</si>
  <si>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</si>
  <si>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</si>
  <si>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</si>
  <si>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</si>
  <si>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</si>
  <si>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</si>
  <si>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</si>
  <si>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</si>
  <si>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</si>
  <si>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</si>
  <si>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</si>
  <si>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</si>
  <si>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</si>
  <si>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</si>
  <si>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</si>
  <si>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</si>
  <si>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</si>
  <si>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</si>
  <si>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</si>
  <si>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</si>
  <si>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</si>
  <si>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</si>
  <si>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</si>
  <si>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</si>
  <si>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</si>
  <si>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</si>
  <si>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</si>
  <si>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</si>
  <si>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</si>
  <si>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</si>
  <si>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</si>
  <si>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</si>
  <si>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</si>
  <si>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</si>
  <si>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</si>
  <si>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</si>
  <si>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</si>
  <si>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</si>
  <si>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</si>
  <si>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</si>
  <si>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</si>
  <si>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</si>
  <si>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</si>
  <si>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</si>
  <si>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</si>
  <si>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</si>
  <si>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</si>
  <si>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</si>
  <si>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</si>
  <si>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</si>
  <si>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</si>
  <si>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</si>
  <si>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</si>
  <si>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</si>
  <si>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</si>
  <si>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</si>
  <si>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</si>
  <si>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</si>
  <si>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</si>
  <si>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</si>
  <si>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</si>
  <si>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</si>
  <si>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</si>
  <si>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</si>
  <si>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</si>
  <si>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</si>
  <si>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</si>
  <si>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</si>
  <si>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</si>
  <si>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</si>
  <si>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</si>
  <si>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</si>
  <si>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</si>
  <si>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</si>
  <si>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</si>
  <si>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</si>
  <si>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</si>
  <si>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</si>
  <si>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</si>
  <si>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</si>
  <si>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</si>
  <si>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</si>
  <si>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</si>
  <si>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</si>
  <si>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</si>
  <si>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</si>
  <si>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</si>
  <si>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</si>
  <si>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</si>
  <si>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</si>
  <si>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</si>
  <si>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</si>
  <si>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</si>
  <si>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</si>
  <si>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</si>
  <si>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</si>
  <si>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</si>
  <si>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</si>
  <si>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</si>
  <si>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</si>
  <si>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</si>
  <si>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</si>
  <si>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</si>
  <si>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</si>
  <si>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</si>
  <si>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</si>
  <si>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</si>
  <si>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</si>
  <si>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</si>
  <si>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</si>
  <si>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</si>
  <si>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</si>
  <si>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</si>
  <si>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</si>
  <si>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</si>
  <si>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</si>
  <si>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</si>
  <si>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</si>
  <si>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</si>
  <si>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</si>
  <si>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</si>
  <si>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</si>
  <si>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</si>
  <si>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</si>
  <si>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</si>
  <si>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</si>
  <si>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</si>
  <si>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</si>
  <si>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</si>
  <si>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</si>
  <si>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</si>
  <si>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</si>
  <si>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</si>
  <si>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</si>
  <si>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</si>
  <si>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</si>
  <si>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</si>
  <si>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</si>
  <si>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</si>
  <si>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</si>
  <si>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</si>
  <si>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</si>
  <si>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</si>
  <si>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</si>
  <si>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</si>
  <si>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</si>
  <si>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</si>
  <si>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</si>
  <si>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</si>
  <si>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</si>
  <si>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</si>
  <si>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</si>
  <si>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</si>
  <si>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</si>
  <si>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</si>
  <si>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</si>
  <si>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</si>
  <si>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</si>
  <si>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</si>
  <si>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</si>
  <si>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</si>
  <si>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</si>
  <si>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</si>
  <si>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</si>
  <si>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</si>
  <si>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</si>
  <si>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</si>
  <si>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</si>
  <si>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</si>
  <si>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</si>
  <si>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</si>
  <si>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</si>
  <si>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</si>
  <si>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</si>
  <si>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</si>
  <si>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</si>
  <si>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</si>
  <si>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</si>
  <si>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</si>
  <si>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</si>
  <si>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</si>
  <si>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</si>
  <si>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</si>
  <si>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</si>
  <si>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</si>
  <si>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</si>
  <si>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</si>
  <si>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</si>
  <si>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</si>
  <si>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</si>
  <si>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</si>
  <si>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</si>
  <si>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</si>
  <si>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</si>
  <si>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</si>
  <si>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</si>
  <si>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</si>
  <si>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</si>
  <si>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</si>
  <si>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</si>
  <si>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</si>
  <si>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</si>
  <si>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</si>
  <si>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</si>
  <si>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</si>
  <si>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</si>
  <si>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</si>
  <si>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</si>
  <si>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</si>
  <si>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</si>
  <si>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</si>
  <si>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</si>
  <si>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</si>
  <si>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</si>
  <si>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</si>
  <si>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</si>
  <si>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</si>
  <si>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</si>
  <si>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</si>
  <si>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</si>
  <si>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</si>
  <si>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</si>
  <si>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</si>
  <si>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</si>
  <si>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</si>
  <si>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</si>
  <si>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</si>
  <si>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</si>
  <si>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</si>
  <si>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</si>
  <si>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</si>
  <si>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</si>
  <si>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</si>
  <si>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</si>
  <si>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</si>
  <si>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</si>
  <si>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</si>
  <si>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</si>
  <si>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</si>
  <si>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</si>
  <si>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</si>
  <si>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</si>
  <si>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</si>
  <si>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</si>
  <si>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</si>
  <si>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</si>
  <si>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</si>
  <si>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</si>
  <si>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</si>
  <si>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</si>
  <si>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</si>
  <si>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</si>
  <si>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</si>
  <si>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</si>
  <si>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</si>
  <si>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</si>
  <si>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</si>
  <si>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</si>
  <si>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</si>
  <si>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</si>
  <si>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</si>
  <si>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</si>
  <si>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</si>
  <si>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</si>
  <si>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</si>
  <si>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</si>
  <si>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</si>
  <si>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</si>
  <si>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</si>
  <si>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</si>
  <si>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</si>
  <si>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</si>
  <si>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</si>
  <si>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</si>
  <si>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</si>
  <si>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</si>
  <si>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</si>
  <si>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</si>
  <si>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</si>
  <si>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</si>
  <si>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</si>
  <si>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</si>
  <si>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</si>
  <si>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</si>
  <si>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</si>
  <si>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</si>
  <si>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</si>
  <si>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</si>
  <si>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</si>
  <si>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</si>
  <si>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</si>
  <si>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</si>
  <si>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</si>
  <si>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</si>
  <si>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</si>
  <si>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</si>
  <si>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</si>
  <si>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</si>
  <si>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</si>
  <si>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</si>
  <si>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</si>
  <si>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</si>
  <si>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</si>
  <si>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</si>
  <si>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</si>
  <si>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</si>
  <si>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</si>
  <si>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</si>
  <si>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</si>
  <si>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</si>
  <si>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</si>
  <si>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</si>
  <si>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</si>
  <si>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</si>
  <si>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</si>
  <si>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</si>
  <si>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</si>
  <si>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</si>
  <si>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</si>
  <si>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</si>
  <si>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</si>
  <si>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</si>
  <si>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</si>
  <si>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</si>
  <si>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</si>
  <si>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</si>
  <si>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</si>
  <si>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</si>
  <si>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</si>
  <si>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</si>
  <si>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</si>
  <si>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</si>
  <si>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</si>
  <si>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</si>
  <si>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</si>
  <si>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</si>
  <si>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</si>
  <si>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</si>
  <si>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</si>
  <si>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</si>
  <si>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</si>
  <si>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</si>
  <si>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</si>
  <si>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</si>
  <si>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</si>
  <si>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</si>
  <si>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</si>
  <si>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</si>
  <si>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</si>
  <si>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</si>
  <si>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</si>
  <si>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</si>
  <si>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</si>
  <si>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</si>
  <si>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</si>
  <si>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</si>
  <si>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</si>
  <si>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</si>
  <si>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</si>
  <si>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</si>
  <si>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</si>
  <si>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</si>
  <si>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</si>
  <si>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</si>
  <si>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</si>
  <si>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</si>
  <si>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</si>
  <si>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</si>
  <si>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</si>
  <si>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</si>
  <si>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</si>
  <si>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</si>
  <si>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</si>
  <si>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</si>
  <si>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</si>
  <si>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</si>
  <si>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</si>
  <si>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</si>
  <si>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</si>
  <si>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</si>
  <si>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</si>
  <si>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</si>
  <si>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</si>
  <si>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</si>
  <si>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</si>
  <si>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</si>
  <si>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</si>
  <si>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</si>
  <si>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</si>
  <si>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</si>
  <si>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</si>
  <si>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</si>
  <si>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</si>
  <si>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</si>
  <si>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</si>
  <si>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</si>
  <si>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</si>
  <si>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</si>
  <si>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</si>
  <si>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</si>
  <si>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</si>
  <si>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</si>
  <si>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</si>
  <si>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</si>
  <si>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</si>
  <si>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</si>
  <si>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</si>
  <si>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</si>
  <si>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</si>
  <si>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</si>
  <si>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</si>
  <si>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</si>
  <si>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</si>
  <si>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</si>
  <si>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</si>
  <si>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</si>
  <si>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</si>
  <si>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</si>
  <si>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</si>
  <si>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</si>
  <si>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</si>
  <si>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</si>
  <si>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</si>
  <si>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</si>
  <si>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</si>
  <si>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</si>
  <si>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</si>
  <si>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</si>
  <si>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</si>
  <si>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</si>
  <si>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</si>
  <si>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</si>
  <si>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</si>
  <si>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</si>
  <si>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</si>
  <si>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</si>
  <si>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</si>
  <si>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</si>
  <si>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</si>
  <si>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</si>
  <si>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</si>
  <si>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</si>
  <si>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</si>
  <si>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</si>
  <si>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</si>
  <si>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</si>
  <si>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</si>
  <si>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</si>
  <si>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</si>
  <si>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</si>
  <si>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</si>
  <si>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</si>
  <si>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</si>
  <si>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</si>
  <si>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</si>
  <si>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</si>
  <si>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</si>
  <si>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</si>
  <si>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</si>
  <si>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</si>
  <si>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</si>
  <si>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</si>
  <si>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</si>
  <si>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</si>
  <si>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</si>
  <si>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</si>
  <si>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</si>
  <si>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</si>
  <si>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</si>
  <si>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</si>
  <si>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</si>
  <si>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</si>
  <si>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</si>
  <si>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</si>
  <si>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</si>
  <si>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</si>
  <si>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</si>
  <si>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</si>
  <si>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</si>
  <si>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</si>
  <si>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</si>
  <si>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</si>
  <si>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</si>
  <si>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</si>
  <si>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</si>
  <si>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</si>
  <si>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</si>
  <si>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</si>
  <si>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</si>
  <si>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</si>
  <si>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</si>
  <si>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</si>
  <si>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</si>
  <si>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</si>
  <si>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</si>
  <si>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</si>
  <si>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</si>
  <si>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</si>
  <si>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</si>
  <si>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</si>
  <si>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</si>
  <si>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</si>
  <si>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</si>
  <si>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</si>
  <si>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</si>
  <si>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</si>
  <si>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</si>
  <si>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</si>
  <si>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</si>
  <si>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</si>
  <si>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</si>
  <si>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</si>
  <si>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</si>
  <si>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</si>
  <si>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</si>
  <si>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</si>
  <si>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</si>
  <si>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</si>
  <si>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</si>
  <si>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</si>
  <si>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</si>
  <si>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</si>
  <si>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</si>
  <si>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</si>
  <si>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</si>
  <si>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</si>
  <si>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</si>
  <si>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</si>
  <si>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</si>
  <si>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</si>
  <si>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</si>
  <si>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</si>
  <si>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</si>
  <si>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</si>
  <si>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</si>
  <si>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</si>
  <si>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</si>
  <si>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</si>
  <si>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</si>
  <si>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</si>
  <si>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</si>
  <si>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</si>
  <si>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</si>
  <si>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</si>
  <si>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</si>
  <si>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</si>
  <si>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</si>
  <si>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</si>
  <si>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</si>
  <si>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</si>
  <si>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</si>
  <si>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</si>
  <si>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</si>
  <si>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</si>
  <si>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</si>
  <si>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</si>
  <si>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</si>
  <si>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</si>
  <si>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</si>
  <si>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</si>
  <si>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</si>
  <si>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</si>
  <si>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</si>
  <si>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</si>
  <si>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</si>
  <si>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</si>
  <si>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</si>
  <si>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</si>
  <si>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</si>
  <si>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</si>
  <si>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</si>
  <si>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</si>
  <si>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</si>
  <si>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</si>
  <si>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</si>
  <si>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</si>
  <si>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</si>
  <si>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</si>
  <si>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</si>
  <si>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</si>
  <si>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</si>
  <si>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</si>
  <si>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</si>
  <si>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</si>
  <si>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</si>
  <si>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</si>
  <si>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</si>
  <si>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</si>
  <si>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</si>
  <si>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</si>
  <si>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</si>
  <si>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</si>
  <si>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</si>
  <si>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</si>
  <si>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</si>
  <si>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</si>
  <si>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</si>
  <si>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</si>
  <si>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</si>
  <si>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</si>
  <si>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</si>
  <si>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</si>
  <si>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</si>
  <si>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</si>
  <si>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</si>
  <si>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</si>
  <si>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</si>
  <si>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</si>
  <si>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</si>
  <si>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</si>
  <si>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</si>
  <si>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</si>
  <si>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</si>
  <si>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</si>
  <si>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</si>
  <si>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</si>
  <si>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</si>
  <si>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</si>
  <si>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</si>
  <si>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</si>
  <si>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</si>
  <si>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</si>
  <si>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</si>
  <si>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</si>
  <si>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</si>
  <si>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</si>
  <si>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</si>
  <si>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</si>
  <si>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</si>
  <si>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</si>
  <si>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</si>
  <si>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</si>
  <si>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</si>
  <si>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</si>
  <si>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</si>
  <si>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</si>
  <si>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</si>
  <si>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</si>
  <si>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</si>
  <si>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</si>
  <si>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</si>
  <si>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</si>
  <si>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</si>
  <si>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</si>
  <si>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</si>
  <si>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</si>
  <si>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</si>
  <si>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</si>
  <si>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</si>
  <si>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</si>
  <si>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</si>
  <si>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</si>
  <si>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</si>
  <si>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</si>
  <si>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</si>
  <si>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</si>
  <si>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</si>
  <si>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</si>
  <si>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</si>
  <si>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</si>
  <si>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</si>
  <si>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</si>
  <si>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</si>
  <si>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</si>
  <si>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</si>
  <si>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</si>
  <si>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</si>
  <si>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</si>
  <si>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</si>
  <si>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</si>
  <si>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</si>
  <si>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</si>
  <si>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</si>
  <si>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</si>
  <si>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</si>
  <si>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</si>
  <si>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</si>
  <si>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</si>
  <si>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</si>
  <si>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</si>
  <si>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</si>
  <si>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</si>
  <si>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</si>
  <si>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</si>
  <si>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</si>
  <si>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</si>
  <si>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</si>
  <si>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</si>
  <si>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</si>
  <si>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</si>
  <si>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</si>
  <si>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</si>
  <si>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</si>
  <si>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</si>
  <si>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</si>
  <si>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</si>
  <si>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</si>
  <si>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</si>
  <si>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</si>
  <si>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</si>
  <si>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</si>
  <si>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</si>
  <si>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</si>
  <si>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</si>
  <si>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</si>
  <si>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</si>
  <si>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</si>
  <si>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</si>
  <si>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</si>
  <si>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</si>
  <si>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</si>
  <si>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</si>
  <si>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</si>
  <si>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</si>
  <si>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</si>
  <si>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</si>
  <si>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</si>
  <si>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</si>
  <si>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</si>
  <si>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</si>
  <si>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</si>
  <si>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</si>
  <si>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</si>
  <si>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</si>
  <si>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</si>
  <si>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</si>
  <si>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</si>
  <si>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</si>
  <si>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</si>
  <si>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</si>
  <si>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</si>
  <si>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</si>
  <si>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</si>
  <si>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</si>
  <si>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</si>
  <si>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</si>
  <si>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</si>
  <si>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</si>
  <si>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</si>
  <si>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</si>
  <si>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</si>
  <si>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</si>
  <si>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</si>
  <si>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</si>
  <si>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</si>
  <si>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</si>
  <si>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</si>
  <si>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</si>
  <si>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</si>
  <si>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</si>
  <si>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</si>
  <si>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</si>
  <si>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</si>
  <si>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</si>
  <si>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</si>
  <si>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</si>
  <si>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</si>
  <si>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</si>
  <si>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</si>
  <si>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</si>
  <si>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</si>
  <si>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</si>
  <si>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</si>
  <si>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</si>
  <si>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</si>
  <si>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</si>
  <si>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</si>
  <si>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</si>
  <si>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</si>
  <si>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</si>
  <si>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</si>
  <si>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</si>
  <si>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</si>
  <si>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</si>
  <si>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</si>
  <si>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</si>
  <si>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</si>
  <si>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</si>
  <si>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</si>
  <si>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</si>
  <si>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</si>
  <si>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</si>
  <si>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</si>
  <si>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</si>
  <si>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</si>
  <si>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</si>
  <si>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</si>
  <si>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</si>
  <si>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</si>
  <si>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</si>
  <si>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</si>
  <si>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</si>
  <si>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</si>
  <si>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</si>
  <si>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</si>
  <si>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</si>
  <si>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</si>
  <si>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</si>
  <si>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</si>
  <si>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</si>
  <si>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</si>
  <si>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</si>
  <si>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</si>
  <si>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</si>
  <si>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</si>
  <si>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</si>
  <si>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</si>
  <si>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</si>
  <si>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</si>
  <si>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</si>
  <si>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</si>
  <si>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</si>
  <si>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</si>
  <si>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</si>
  <si>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</si>
  <si>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</si>
  <si>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</si>
  <si>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</si>
  <si>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</si>
  <si>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</si>
  <si>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</si>
  <si>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</si>
  <si>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</si>
  <si>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</si>
  <si>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</si>
  <si>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</si>
  <si>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</si>
  <si>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</si>
  <si>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</si>
  <si>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</si>
  <si>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</si>
  <si>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</si>
  <si>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</si>
  <si>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</si>
  <si>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</si>
  <si>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</si>
  <si>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</si>
  <si>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</si>
  <si>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</si>
  <si>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</si>
  <si>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</si>
  <si>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</si>
  <si>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</si>
  <si>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</si>
  <si>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</si>
  <si>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</si>
  <si>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</si>
  <si>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</si>
  <si>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</si>
  <si>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</si>
  <si>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</si>
  <si>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</si>
  <si>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</si>
  <si>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</si>
  <si>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</si>
  <si>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</si>
  <si>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</si>
  <si>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</si>
  <si>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</si>
  <si>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</si>
  <si>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</si>
  <si>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</si>
  <si>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</si>
  <si>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</si>
  <si>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</si>
  <si>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</si>
  <si>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</si>
  <si>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</si>
  <si>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</si>
  <si>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</si>
  <si>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</si>
  <si>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</si>
  <si>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</si>
  <si>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</si>
  <si>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</si>
  <si>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</si>
  <si>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</si>
  <si>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</si>
  <si>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</si>
  <si>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</si>
  <si>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</si>
  <si>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</si>
  <si>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</si>
  <si>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</si>
  <si>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</si>
  <si>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</si>
  <si>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</si>
  <si>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</si>
  <si>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</si>
  <si>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</si>
  <si>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</si>
  <si>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</si>
  <si>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</si>
  <si>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</si>
  <si>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</si>
  <si>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</si>
  <si>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</si>
  <si>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</si>
  <si>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</si>
  <si>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</si>
  <si>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</si>
  <si>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</si>
  <si>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</si>
  <si>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</si>
  <si>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</si>
  <si>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</si>
  <si>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</si>
  <si>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</si>
  <si>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</si>
  <si>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</si>
  <si>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</si>
  <si>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</si>
  <si>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</si>
  <si>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</si>
  <si>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</si>
  <si>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</si>
  <si>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</si>
  <si>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</si>
  <si>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</si>
  <si>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</si>
  <si>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</si>
  <si>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</si>
  <si>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</si>
  <si>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</si>
  <si>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</si>
  <si>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</si>
  <si>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</si>
  <si>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</si>
  <si>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</si>
  <si>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</si>
  <si>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</si>
  <si>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</si>
  <si>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</si>
  <si>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</si>
  <si>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</si>
  <si>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</si>
  <si>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</si>
  <si>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</si>
  <si>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</si>
  <si>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</si>
  <si>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</si>
  <si>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</si>
  <si>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</si>
  <si>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</si>
  <si>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</si>
  <si>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</si>
  <si>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</si>
  <si>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</si>
  <si>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</si>
  <si>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</si>
  <si>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</si>
  <si>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</si>
  <si>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</si>
  <si>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</si>
  <si>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</si>
  <si>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</si>
  <si>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</si>
  <si>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</si>
  <si>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</si>
  <si>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</si>
  <si>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</si>
  <si>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</si>
  <si>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</si>
  <si>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</si>
  <si>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</si>
  <si>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</si>
  <si>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</si>
  <si>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</si>
  <si>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</si>
  <si>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</si>
  <si>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</si>
  <si>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</si>
  <si>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</si>
  <si>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</si>
  <si>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</si>
  <si>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</si>
  <si>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</si>
  <si>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</si>
  <si>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</si>
  <si>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</si>
  <si>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</si>
  <si>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</si>
  <si>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</si>
  <si>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</si>
  <si>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</si>
  <si>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</si>
  <si>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</si>
  <si>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</si>
  <si>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</si>
  <si>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</si>
  <si>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</si>
  <si>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</si>
  <si>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</si>
  <si>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</si>
  <si>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</si>
  <si>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</si>
  <si>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</si>
  <si>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</si>
  <si>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</si>
  <si>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</si>
  <si>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</si>
  <si>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</si>
  <si>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</si>
  <si>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</si>
  <si>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</si>
  <si>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</si>
  <si>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</si>
  <si>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</si>
  <si>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</si>
  <si>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</si>
  <si>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</si>
  <si>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</si>
  <si>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</si>
  <si>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</si>
  <si>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</si>
  <si>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</si>
  <si>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</si>
  <si>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</si>
  <si>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</si>
  <si>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</si>
  <si>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</si>
  <si>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</si>
  <si>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</si>
  <si>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</si>
  <si>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</si>
  <si>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</si>
  <si>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</si>
  <si>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</si>
  <si>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</si>
  <si>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</si>
  <si>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</si>
  <si>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</si>
  <si>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</si>
  <si>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</si>
  <si>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</si>
  <si>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</si>
  <si>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</si>
  <si>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</si>
  <si>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</si>
  <si>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</si>
  <si>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</si>
  <si>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</si>
  <si>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</si>
  <si>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</si>
  <si>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</si>
  <si>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</si>
  <si>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</si>
  <si>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</si>
  <si>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</si>
  <si>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</si>
  <si>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</si>
  <si>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</si>
  <si>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</si>
  <si>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</si>
  <si>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</si>
  <si>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</si>
  <si>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</si>
  <si>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</si>
  <si>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</si>
  <si>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</si>
  <si>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</si>
  <si>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</si>
  <si>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</si>
  <si>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</si>
  <si>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</si>
  <si>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</si>
  <si>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</si>
  <si>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</si>
  <si>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</si>
  <si>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</si>
  <si>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</si>
  <si>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</si>
  <si>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</si>
  <si>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</si>
  <si>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</si>
  <si>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</si>
  <si>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</si>
  <si>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</si>
  <si>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</si>
  <si>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</si>
  <si>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</si>
  <si>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</si>
  <si>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</si>
  <si>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</si>
  <si>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</si>
  <si>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</si>
  <si>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</si>
  <si>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</si>
  <si>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</si>
  <si>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</si>
  <si>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</si>
  <si>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</si>
  <si>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</si>
  <si>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</si>
  <si>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</si>
  <si>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</si>
  <si>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</si>
  <si>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</si>
  <si>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</si>
  <si>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</si>
  <si>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</si>
  <si>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</si>
  <si>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</si>
  <si>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</si>
  <si>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</si>
  <si>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</si>
  <si>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</si>
  <si>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</si>
  <si>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</si>
  <si>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</si>
  <si>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</si>
  <si>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</si>
  <si>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</si>
  <si>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</si>
  <si>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</si>
  <si>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</si>
  <si>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</si>
  <si>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</si>
  <si>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</si>
  <si>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</si>
  <si>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</si>
  <si>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</si>
  <si>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</si>
  <si>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</si>
  <si>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</si>
  <si>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</si>
  <si>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</si>
  <si>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</si>
  <si>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</si>
  <si>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</si>
  <si>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</si>
  <si>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</si>
  <si>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</si>
  <si>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</si>
  <si>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</si>
  <si>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</si>
  <si>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</si>
  <si>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</si>
  <si>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</si>
  <si>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</si>
  <si>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</si>
  <si>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</si>
  <si>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</si>
  <si>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</si>
  <si>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</si>
  <si>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</si>
  <si>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</si>
  <si>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</si>
  <si>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</si>
  <si>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</si>
  <si>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</si>
  <si>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</si>
  <si>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</si>
  <si>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</si>
  <si>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</si>
  <si>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</si>
  <si>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</si>
  <si>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</si>
  <si>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</si>
  <si>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</si>
  <si>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</si>
  <si>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</si>
  <si>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</si>
  <si>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</si>
  <si>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</si>
  <si>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</si>
  <si>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</si>
  <si>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</si>
  <si>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</si>
  <si>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</si>
  <si>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</si>
  <si>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</si>
  <si>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</si>
  <si>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</si>
  <si>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</si>
  <si>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</si>
  <si>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</si>
  <si>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</si>
  <si>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</si>
  <si>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</si>
  <si>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</si>
  <si>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</si>
  <si>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</si>
  <si>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</si>
  <si>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</si>
  <si>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</si>
  <si>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</si>
  <si>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</si>
  <si>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</si>
  <si>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</si>
  <si>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</si>
  <si>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</si>
  <si>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</si>
  <si>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</si>
  <si>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</si>
  <si>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</si>
  <si>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</si>
  <si>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</si>
  <si>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</si>
  <si>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</si>
  <si>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</si>
  <si>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</si>
  <si>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</si>
  <si>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</si>
  <si>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</si>
  <si>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</si>
  <si>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</si>
  <si>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</si>
  <si>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</si>
  <si>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</si>
  <si>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</si>
  <si>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</si>
  <si>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</si>
  <si>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</si>
  <si>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</si>
  <si>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</si>
  <si>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</si>
  <si>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</si>
  <si>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</si>
  <si>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</si>
  <si>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</si>
  <si>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</si>
  <si>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</si>
  <si>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</si>
  <si>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</si>
  <si>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</si>
  <si>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</si>
  <si>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</si>
  <si>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</si>
  <si>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</si>
  <si>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</si>
  <si>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</si>
  <si>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</si>
  <si>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</si>
  <si>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</si>
  <si>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</si>
  <si>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</si>
  <si>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</si>
  <si>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</si>
  <si>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</si>
  <si>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</si>
  <si>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</si>
  <si>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</si>
  <si>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</si>
  <si>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</si>
  <si>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</si>
  <si>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</si>
  <si>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</si>
  <si>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</si>
  <si>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</si>
  <si>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</si>
  <si>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</si>
  <si>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</si>
  <si>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</si>
  <si>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</si>
  <si>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</si>
  <si>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</si>
  <si>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</si>
  <si>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</si>
  <si>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</si>
  <si>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</si>
  <si>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</si>
  <si>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</si>
  <si>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</si>
  <si>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</si>
  <si>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</si>
  <si>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</si>
  <si>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</si>
  <si>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</si>
  <si>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</si>
  <si>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</si>
  <si>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</si>
  <si>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</si>
  <si>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</si>
  <si>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</si>
  <si>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</si>
  <si>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</si>
  <si>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</si>
  <si>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</si>
  <si>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</si>
  <si>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</si>
  <si>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</si>
  <si>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</si>
  <si>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</si>
  <si>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</si>
  <si>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</si>
  <si>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</si>
  <si>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</si>
  <si>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</si>
  <si>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</si>
  <si>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</si>
  <si>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</si>
  <si>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</si>
  <si>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</si>
  <si>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</si>
  <si>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</si>
  <si>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</si>
  <si>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</si>
  <si>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</si>
  <si>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</si>
  <si>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</si>
  <si>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</si>
  <si>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</si>
  <si>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</si>
  <si>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</si>
  <si>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</si>
  <si>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</si>
  <si>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</si>
  <si>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</si>
  <si>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</si>
  <si>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</si>
  <si>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</si>
  <si>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</si>
  <si>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</si>
  <si>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</si>
  <si>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</si>
  <si>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</si>
  <si>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</si>
  <si>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</si>
  <si>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</si>
  <si>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</si>
  <si>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</si>
  <si>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</si>
  <si>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</si>
  <si>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</si>
  <si>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</si>
  <si>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</si>
  <si>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</si>
  <si>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</si>
  <si>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</si>
  <si>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</si>
  <si>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</si>
  <si>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</si>
  <si>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</si>
  <si>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</si>
  <si>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</si>
  <si>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</si>
  <si>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</si>
  <si>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</si>
  <si>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</si>
  <si>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</si>
  <si>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</si>
  <si>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</si>
  <si>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</si>
  <si>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</si>
  <si>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</si>
  <si>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</si>
  <si>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</si>
  <si>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</si>
  <si>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</si>
  <si>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</si>
  <si>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</si>
  <si>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</si>
  <si>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</si>
  <si>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</si>
  <si>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</si>
  <si>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</si>
  <si>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</si>
  <si>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</si>
  <si>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</si>
  <si>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</si>
  <si>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</si>
  <si>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</si>
  <si>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</si>
  <si>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</si>
  <si>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</si>
  <si>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</si>
  <si>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</si>
  <si>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</si>
  <si>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</si>
  <si>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</si>
  <si>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</si>
  <si>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</si>
  <si>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</si>
  <si>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</si>
  <si>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</si>
  <si>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</si>
  <si>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</si>
  <si>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</si>
  <si>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</si>
  <si>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</si>
  <si>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</si>
  <si>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</si>
  <si>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</si>
  <si>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</si>
  <si>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</si>
  <si>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</si>
  <si>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</si>
  <si>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</si>
  <si>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</si>
  <si>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</si>
  <si>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</si>
  <si>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</si>
  <si>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</si>
  <si>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</si>
  <si>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</si>
  <si>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</si>
  <si>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</si>
  <si>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</si>
  <si>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</si>
  <si>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</si>
  <si>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</si>
  <si>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</si>
  <si>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</si>
  <si>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</si>
  <si>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</si>
  <si>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</si>
  <si>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</si>
  <si>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</si>
  <si>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</si>
  <si>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</si>
  <si>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</si>
  <si>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</si>
  <si>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</si>
  <si>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</si>
  <si>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</si>
  <si>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</si>
  <si>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</si>
  <si>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</si>
  <si>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</si>
  <si>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</si>
  <si>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</si>
  <si>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</si>
  <si>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</si>
  <si>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</si>
  <si>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</si>
  <si>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</si>
  <si>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</si>
  <si>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</si>
  <si>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</si>
  <si>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</si>
  <si>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</si>
  <si>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</si>
  <si>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</si>
  <si>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</si>
  <si>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</si>
  <si>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</si>
  <si>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</si>
  <si>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</si>
  <si>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</si>
  <si>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</si>
  <si>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</si>
  <si>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</si>
  <si>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</si>
  <si>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</si>
  <si>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</si>
  <si>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</si>
  <si>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</si>
  <si>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</si>
  <si>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</si>
  <si>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</si>
  <si>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</si>
  <si>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</si>
  <si>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</si>
  <si>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</si>
  <si>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</si>
  <si>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</si>
  <si>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</si>
  <si>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</si>
  <si>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</si>
  <si>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</si>
  <si>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</si>
  <si>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</si>
  <si>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</si>
  <si>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</si>
  <si>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</si>
  <si>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</si>
  <si>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</si>
  <si>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</si>
  <si>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</si>
  <si>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</si>
  <si>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</si>
  <si>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</si>
  <si>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</si>
  <si>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</si>
  <si>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</si>
  <si>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</si>
  <si>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</si>
  <si>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</si>
  <si>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</si>
  <si>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</si>
  <si>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</si>
  <si>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</si>
  <si>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</si>
  <si>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</si>
  <si>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</si>
  <si>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</si>
  <si>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</si>
  <si>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</si>
  <si>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</si>
  <si>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</si>
  <si>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</si>
  <si>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</si>
  <si>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</si>
  <si>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</si>
  <si>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</si>
  <si>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</si>
  <si>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</si>
  <si>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</si>
  <si>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</si>
  <si>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</si>
  <si>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</si>
  <si>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</si>
  <si>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</si>
  <si>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</si>
  <si>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</si>
  <si>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</si>
  <si>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</si>
  <si>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</si>
  <si>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</si>
  <si>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</si>
  <si>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</si>
  <si>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</si>
  <si>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</si>
  <si>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</si>
  <si>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</si>
  <si>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</si>
  <si>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</si>
  <si>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</si>
  <si>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</si>
  <si>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</si>
  <si>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</si>
  <si>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</si>
  <si>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</si>
  <si>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</si>
  <si>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</si>
  <si>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</si>
  <si>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</si>
  <si>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</si>
  <si>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</si>
  <si>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</si>
  <si>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</si>
  <si>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</si>
  <si>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</si>
  <si>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</si>
  <si>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</si>
  <si>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</si>
  <si>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</si>
  <si>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</si>
  <si>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</si>
  <si>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</si>
  <si>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</si>
  <si>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</si>
  <si>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</si>
  <si>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</si>
  <si>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</si>
  <si>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</si>
  <si>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</si>
  <si>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</si>
  <si>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</si>
  <si>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</si>
  <si>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</si>
  <si>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</si>
  <si>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</si>
  <si>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</si>
  <si>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</si>
  <si>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</si>
  <si>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</si>
  <si>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</si>
  <si>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</si>
  <si>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</si>
  <si>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</si>
  <si>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</si>
  <si>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</si>
  <si>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</si>
  <si>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</si>
  <si>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</si>
  <si>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</si>
  <si>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</si>
  <si>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</si>
  <si>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</si>
  <si>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</si>
  <si>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</si>
  <si>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</si>
  <si>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</si>
  <si>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</si>
  <si>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</si>
  <si>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</si>
  <si>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</si>
  <si>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</si>
  <si>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</si>
  <si>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</si>
  <si>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</si>
  <si>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</si>
  <si>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</si>
  <si>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</si>
  <si>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</si>
  <si>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</si>
  <si>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</si>
  <si>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</si>
  <si>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</si>
  <si>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</si>
  <si>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</si>
  <si>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</si>
  <si>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</si>
  <si>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</si>
  <si>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</si>
  <si>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</si>
  <si>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</si>
  <si>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</si>
  <si>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</si>
  <si>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</si>
  <si>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</si>
  <si>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</si>
  <si>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</si>
  <si>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</si>
  <si>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</si>
  <si>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</si>
  <si>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</si>
  <si>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</si>
  <si>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</si>
  <si>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</si>
  <si>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</si>
  <si>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</si>
  <si>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</si>
  <si>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</si>
  <si>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</si>
  <si>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</si>
  <si>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</si>
  <si>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</si>
  <si>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</si>
  <si>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</si>
  <si>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</si>
  <si>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</si>
  <si>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</si>
  <si>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</si>
  <si>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</si>
  <si>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</si>
  <si>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</si>
  <si>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</si>
  <si>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</si>
  <si>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</si>
  <si>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</si>
  <si>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</si>
  <si>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</si>
  <si>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</si>
  <si>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</si>
  <si>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</si>
  <si>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</si>
  <si>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</si>
  <si>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</si>
  <si>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</si>
  <si>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</si>
  <si>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</si>
  <si>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</si>
  <si>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</si>
  <si>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</si>
  <si>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</si>
  <si>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</si>
  <si>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</si>
  <si>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</si>
  <si>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</si>
  <si>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</si>
  <si>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</si>
  <si>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</si>
  <si>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</si>
  <si>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</si>
  <si>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</si>
  <si>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</si>
  <si>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</si>
  <si>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</si>
  <si>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</si>
  <si>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</si>
  <si>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</si>
  <si>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</si>
  <si>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</si>
  <si>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</si>
  <si>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</si>
  <si>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</si>
  <si>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</si>
  <si>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</si>
  <si>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</si>
  <si>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</si>
  <si>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</si>
  <si>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</si>
  <si>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</si>
  <si>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</si>
  <si>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</si>
  <si>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</si>
  <si>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</si>
  <si>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</si>
  <si>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</si>
  <si>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</si>
  <si>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</si>
  <si>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</si>
  <si>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</si>
  <si>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</si>
  <si>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</si>
  <si>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</si>
  <si>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</si>
  <si>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</si>
  <si>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</si>
  <si>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</si>
  <si>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</si>
  <si>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</si>
  <si>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</si>
  <si>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</si>
  <si>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</si>
  <si>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</si>
  <si>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</si>
  <si>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</si>
  <si>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</si>
  <si>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</si>
  <si>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</si>
  <si>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</si>
  <si>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</si>
  <si>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</si>
  <si>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</si>
  <si>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</si>
  <si>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</si>
  <si>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</si>
  <si>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</si>
  <si>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</si>
  <si>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</si>
  <si>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</si>
  <si>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</si>
  <si>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</si>
  <si>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</si>
  <si>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</si>
  <si>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</si>
  <si>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</si>
  <si>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</si>
  <si>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</si>
  <si>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</si>
  <si>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</si>
  <si>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</si>
  <si>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</si>
  <si>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</si>
  <si>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</si>
  <si>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</si>
  <si>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</si>
  <si>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</si>
  <si>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</si>
  <si>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</si>
  <si>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</si>
  <si>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</si>
  <si>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</si>
  <si>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</si>
  <si>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</si>
  <si>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</si>
  <si>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</si>
  <si>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</si>
  <si>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</si>
  <si>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</si>
  <si>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</si>
  <si>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</si>
  <si>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</si>
  <si>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</si>
  <si>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</si>
  <si>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</si>
  <si>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</si>
  <si>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</si>
  <si>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</si>
  <si>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</si>
  <si>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</si>
  <si>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</si>
  <si>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</si>
  <si>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</si>
  <si>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</si>
  <si>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</si>
  <si>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</si>
  <si>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</si>
  <si>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</si>
  <si>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</si>
  <si>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</si>
  <si>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</si>
  <si>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</si>
  <si>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</si>
  <si>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</si>
  <si>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</si>
  <si>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</si>
  <si>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</si>
  <si>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</si>
  <si>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</si>
  <si>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</si>
  <si>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</si>
  <si>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</si>
  <si>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</si>
  <si>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</si>
  <si>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</si>
  <si>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</si>
  <si>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</si>
  <si>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</si>
  <si>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</si>
  <si>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</si>
  <si>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</si>
  <si>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</si>
  <si>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</si>
  <si>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</si>
  <si>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</si>
  <si>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</si>
  <si>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</si>
  <si>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</si>
  <si>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</si>
  <si>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</si>
  <si>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</si>
  <si>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</si>
  <si>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</si>
  <si>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</si>
  <si>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</si>
  <si>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</si>
  <si>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</si>
  <si>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</si>
  <si>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</si>
  <si>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</si>
  <si>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</si>
  <si>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</si>
  <si>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</si>
  <si>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</si>
  <si>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</si>
  <si>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</si>
  <si>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</si>
  <si>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</si>
  <si>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</si>
  <si>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</si>
  <si>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</si>
  <si>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</si>
  <si>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</si>
  <si>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</si>
  <si>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</si>
  <si>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</si>
  <si>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</si>
  <si>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</si>
  <si>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</si>
  <si>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</si>
  <si>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</si>
  <si>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</si>
  <si>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</si>
  <si>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</si>
  <si>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</si>
  <si>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</si>
  <si>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</si>
  <si>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</si>
  <si>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</si>
  <si>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</si>
  <si>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</si>
  <si>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</si>
  <si>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</si>
  <si>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</si>
  <si>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</si>
  <si>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</si>
  <si>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</si>
  <si>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</si>
  <si>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</si>
  <si>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</si>
  <si>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</si>
  <si>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</si>
  <si>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</si>
  <si>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</si>
  <si>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</si>
  <si>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</si>
  <si>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</si>
  <si>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</si>
  <si>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</si>
  <si>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</si>
  <si>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</si>
  <si>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</si>
  <si>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</si>
  <si>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</si>
  <si>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</si>
  <si>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</si>
  <si>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</si>
  <si>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</si>
  <si>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</si>
  <si>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</si>
  <si>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</si>
  <si>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</si>
  <si>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</si>
  <si>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</si>
  <si>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</si>
  <si>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</si>
  <si>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</si>
  <si>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</si>
  <si>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</si>
  <si>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</si>
  <si>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</si>
  <si>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</si>
  <si>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</si>
  <si>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</si>
  <si>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</si>
  <si>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</si>
  <si>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</si>
  <si>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</si>
  <si>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</si>
  <si>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</si>
  <si>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</si>
  <si>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</si>
  <si>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</si>
  <si>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</si>
  <si>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</si>
  <si>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</si>
  <si>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</si>
  <si>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</si>
  <si>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</si>
  <si>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</si>
  <si>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</si>
  <si>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</si>
  <si>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</si>
  <si>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</si>
  <si>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</si>
  <si>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</si>
  <si>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</si>
  <si>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</si>
  <si>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</si>
  <si>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</si>
  <si>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</si>
  <si>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</si>
  <si>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</si>
  <si>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</si>
  <si>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</si>
  <si>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</si>
  <si>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</si>
  <si>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</si>
  <si>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</si>
  <si>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</si>
  <si>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</si>
  <si>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</si>
  <si>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</si>
  <si>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</si>
  <si>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</si>
  <si>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</si>
  <si>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</si>
  <si>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</si>
  <si>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</si>
  <si>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</si>
  <si>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</si>
  <si>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</si>
  <si>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</si>
  <si>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</si>
  <si>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</si>
  <si>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</si>
  <si>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</si>
  <si>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</si>
  <si>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</si>
  <si>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</si>
  <si>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</si>
  <si>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</si>
  <si>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</si>
  <si>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</si>
  <si>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</si>
  <si>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</si>
  <si>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</si>
  <si>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</si>
  <si>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</si>
  <si>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</si>
  <si>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</si>
  <si>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</si>
  <si>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</si>
  <si>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</si>
  <si>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</si>
  <si>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</si>
  <si>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</si>
  <si>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</si>
  <si>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</si>
  <si>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</si>
  <si>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</si>
  <si>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</si>
  <si>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</si>
  <si>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</si>
  <si>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</si>
  <si>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</si>
  <si>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</si>
  <si>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</si>
  <si>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</si>
  <si>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</si>
  <si>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</si>
  <si>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</si>
  <si>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</si>
  <si>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</si>
  <si>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</si>
  <si>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</si>
  <si>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</si>
  <si>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</si>
  <si>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</si>
  <si>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</si>
  <si>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</si>
  <si>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</si>
  <si>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</si>
  <si>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</si>
  <si>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</si>
  <si>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</si>
  <si>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</si>
  <si>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</si>
  <si>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</si>
  <si>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</si>
  <si>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</si>
  <si>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</si>
  <si>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</si>
  <si>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</si>
  <si>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</si>
  <si>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</si>
  <si>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</si>
  <si>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</si>
  <si>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</si>
  <si>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</si>
  <si>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</si>
  <si>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</si>
  <si>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</si>
  <si>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</si>
  <si>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</si>
  <si>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</si>
  <si>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</si>
  <si>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</si>
  <si>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</si>
  <si>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</si>
  <si>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</si>
  <si>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</si>
  <si>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</si>
  <si>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</si>
  <si>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</si>
  <si>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</si>
  <si>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</si>
  <si>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</si>
  <si>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</si>
  <si>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</si>
  <si>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</si>
  <si>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</si>
  <si>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</si>
  <si>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</si>
  <si>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</si>
  <si>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</si>
  <si>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</si>
  <si>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</si>
  <si>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</si>
  <si>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</si>
  <si>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</si>
  <si>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</si>
  <si>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</si>
  <si>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</si>
  <si>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</si>
  <si>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</si>
  <si>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</si>
  <si>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</si>
  <si>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</si>
  <si>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</si>
  <si>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</si>
  <si>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</si>
  <si>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</si>
  <si>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</si>
  <si>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</si>
  <si>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</si>
  <si>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</si>
  <si>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</si>
  <si>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</si>
  <si>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</si>
  <si>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</si>
  <si>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</si>
  <si>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</si>
  <si>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</si>
  <si>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</si>
  <si>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</si>
  <si>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</si>
  <si>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</si>
  <si>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</si>
  <si>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</si>
  <si>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</si>
  <si>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</si>
  <si>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</si>
  <si>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</si>
  <si>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</si>
  <si>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</si>
  <si>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</si>
  <si>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</si>
  <si>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</si>
  <si>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</si>
  <si>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</si>
  <si>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</si>
  <si>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</si>
  <si>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</si>
  <si>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</si>
  <si>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</si>
  <si>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</si>
  <si>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</si>
  <si>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</si>
  <si>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</si>
  <si>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</si>
  <si>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</si>
  <si>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</si>
  <si>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</si>
  <si>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</si>
  <si>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</si>
  <si>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</si>
  <si>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</si>
  <si>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</si>
  <si>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</si>
  <si>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</si>
  <si>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</si>
  <si>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</si>
  <si>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</si>
  <si>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</si>
  <si>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</si>
  <si>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</si>
  <si>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</si>
  <si>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</si>
  <si>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</si>
  <si>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</si>
  <si>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</si>
  <si>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</si>
  <si>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</si>
  <si>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</si>
  <si>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</si>
  <si>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</si>
  <si>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</si>
  <si>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</si>
  <si>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</si>
  <si>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</si>
  <si>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</si>
  <si>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</si>
  <si>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</si>
  <si>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</si>
  <si>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</si>
  <si>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</si>
  <si>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</si>
  <si>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</si>
  <si>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</si>
  <si>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</si>
  <si>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</si>
  <si>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</si>
  <si>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</si>
  <si>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</si>
  <si>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</si>
  <si>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</si>
  <si>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</si>
  <si>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</si>
  <si>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</si>
  <si>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</si>
  <si>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</si>
  <si>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</si>
  <si>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</si>
  <si>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</si>
  <si>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</si>
  <si>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</si>
  <si>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</si>
  <si>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</si>
  <si>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</si>
  <si>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</si>
  <si>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</si>
  <si>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</si>
  <si>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</si>
  <si>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</si>
  <si>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</si>
  <si>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</si>
  <si>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</si>
  <si>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</si>
  <si>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</si>
  <si>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</si>
  <si>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</si>
  <si>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</si>
  <si>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</si>
  <si>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</si>
  <si>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</si>
  <si>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</si>
  <si>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</si>
  <si>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</si>
  <si>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</si>
  <si>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</si>
  <si>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</si>
  <si>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</si>
  <si>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</si>
  <si>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</si>
  <si>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</si>
  <si>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</si>
  <si>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</si>
  <si>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</si>
  <si>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</si>
  <si>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</si>
  <si>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</si>
  <si>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</si>
  <si>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</si>
  <si>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</si>
  <si>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</si>
  <si>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</si>
  <si>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</si>
  <si>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</si>
  <si>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</si>
  <si>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</si>
  <si>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</si>
  <si>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</si>
  <si>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</si>
  <si>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</si>
  <si>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</si>
  <si>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</si>
  <si>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</si>
  <si>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</si>
  <si>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</si>
  <si>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</si>
  <si>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</si>
  <si>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</si>
  <si>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</si>
  <si>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</si>
  <si>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</si>
  <si>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</si>
  <si>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</si>
  <si>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</si>
  <si>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</si>
  <si>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</si>
  <si>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</si>
  <si>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</si>
  <si>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</si>
  <si>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</si>
  <si>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</si>
  <si>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</si>
  <si>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</si>
  <si>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</si>
  <si>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</si>
  <si>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</si>
  <si>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</si>
  <si>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</si>
  <si>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</si>
  <si>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</si>
  <si>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</si>
  <si>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</si>
  <si>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</si>
  <si>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</si>
  <si>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</si>
  <si>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</si>
  <si>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</si>
  <si>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</si>
  <si>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</si>
  <si>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</si>
  <si>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</si>
  <si>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</si>
  <si>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</si>
  <si>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</si>
  <si>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</si>
  <si>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</si>
  <si>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</si>
  <si>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</si>
  <si>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</si>
  <si>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</si>
  <si>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</si>
  <si>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</si>
  <si>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</si>
  <si>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</si>
  <si>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</si>
  <si>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</si>
  <si>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</si>
  <si>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</si>
  <si>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</si>
  <si>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</si>
  <si>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</si>
  <si>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</si>
  <si>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</si>
  <si>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</si>
  <si>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</si>
  <si>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</si>
  <si>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</si>
  <si>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</si>
  <si>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</si>
  <si>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</si>
  <si>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</si>
  <si>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</si>
  <si>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</si>
  <si>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</si>
  <si>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</si>
  <si>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</si>
  <si>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</si>
  <si>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</si>
  <si>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</si>
  <si>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</si>
  <si>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</si>
  <si>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</si>
  <si>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</si>
  <si>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</si>
  <si>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</si>
  <si>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</si>
  <si>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</si>
  <si>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</si>
  <si>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</si>
  <si>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</si>
  <si>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</si>
  <si>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</si>
  <si>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</si>
  <si>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</si>
  <si>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</si>
  <si>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</si>
  <si>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</si>
  <si>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</si>
  <si>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</si>
  <si>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</si>
  <si>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</si>
  <si>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</si>
  <si>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</si>
  <si>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</si>
  <si>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</si>
  <si>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</si>
  <si>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</si>
  <si>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</si>
  <si>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</si>
  <si>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</si>
  <si>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</si>
  <si>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</si>
  <si>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</si>
  <si>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</si>
  <si>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</si>
  <si>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</si>
  <si>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</si>
  <si>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</si>
  <si>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</si>
  <si>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</si>
  <si>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</si>
  <si>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</si>
  <si>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</si>
  <si>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</si>
  <si>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</si>
  <si>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</si>
  <si>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</si>
  <si>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</si>
  <si>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</si>
  <si>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</si>
  <si>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</si>
  <si>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</si>
  <si>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</si>
  <si>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</si>
  <si>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</si>
  <si>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</si>
  <si>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</si>
  <si>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</si>
  <si>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</si>
  <si>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</si>
  <si>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</si>
  <si>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</si>
  <si>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</si>
  <si>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</si>
  <si>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</si>
  <si>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</si>
  <si>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</si>
  <si>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</si>
  <si>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</si>
  <si>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</si>
  <si>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</si>
  <si>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</si>
  <si>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</si>
  <si>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</si>
  <si>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</si>
  <si>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</si>
  <si>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</si>
  <si>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</si>
  <si>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</si>
  <si>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</si>
  <si>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</si>
  <si>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</si>
  <si>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</si>
  <si>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</si>
  <si>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</si>
  <si>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</si>
  <si>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</si>
  <si>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</si>
  <si>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</si>
  <si>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</si>
  <si>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</si>
  <si>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</si>
  <si>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</si>
  <si>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</si>
  <si>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</si>
  <si>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</si>
  <si>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</si>
  <si>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</si>
  <si>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</si>
  <si>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</si>
  <si>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</si>
  <si>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</si>
  <si>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</si>
  <si>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</si>
  <si>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</si>
  <si>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</si>
  <si>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</si>
  <si>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</si>
  <si>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</si>
  <si>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</si>
  <si>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</si>
  <si>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</si>
  <si>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</si>
  <si>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</si>
  <si>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</si>
  <si>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</si>
  <si>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</si>
  <si>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</si>
  <si>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</si>
  <si>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</si>
  <si>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</si>
  <si>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</si>
  <si>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</si>
  <si>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</si>
  <si>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</si>
  <si>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</si>
  <si>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</si>
  <si>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</si>
  <si>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</si>
  <si>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</si>
  <si>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</si>
  <si>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</si>
  <si>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</si>
  <si>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</si>
  <si>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</si>
  <si>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</si>
  <si>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</si>
  <si>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</si>
  <si>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</si>
  <si>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</si>
  <si>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</si>
  <si>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</si>
  <si>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</si>
  <si>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</si>
  <si>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</si>
  <si>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</si>
  <si>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</si>
  <si>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</si>
  <si>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</si>
  <si>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</si>
  <si>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</si>
  <si>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</si>
  <si>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</si>
  <si>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</si>
  <si>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</si>
  <si>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</si>
  <si>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</si>
  <si>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</si>
  <si>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</si>
  <si>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</si>
  <si>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</si>
  <si>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</si>
  <si>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</si>
  <si>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</si>
  <si>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</si>
  <si>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</si>
  <si>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</si>
  <si>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</si>
  <si>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</si>
  <si>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</si>
  <si>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</si>
  <si>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</si>
  <si>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</si>
  <si>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</si>
  <si>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</si>
  <si>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</si>
  <si>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</si>
  <si>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</si>
  <si>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</si>
  <si>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</si>
  <si>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</si>
  <si>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</si>
  <si>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</si>
  <si>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</si>
  <si>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</si>
  <si>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</si>
  <si>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</si>
  <si>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</si>
  <si>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</si>
  <si>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</si>
  <si>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</si>
  <si>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</si>
  <si>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</si>
  <si>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</si>
  <si>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</si>
  <si>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</si>
  <si>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</si>
  <si>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</si>
  <si>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</si>
  <si>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</si>
  <si>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</si>
  <si>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</si>
  <si>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</si>
  <si>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</si>
  <si>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</si>
  <si>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</si>
  <si>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</si>
  <si>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</si>
  <si>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</si>
  <si>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</si>
  <si>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</si>
  <si>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</si>
  <si>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</si>
  <si>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</si>
  <si>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</si>
  <si>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</si>
  <si>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</si>
  <si>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</si>
  <si>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</si>
  <si>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</si>
  <si>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</si>
  <si>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</si>
  <si>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</si>
  <si>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</si>
  <si>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</si>
  <si>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</si>
  <si>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</si>
  <si>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</si>
  <si>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</si>
  <si>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</si>
  <si>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</si>
  <si>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</si>
  <si>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</si>
  <si>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</si>
  <si>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</si>
  <si>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</si>
  <si>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</si>
  <si>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</si>
  <si>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</si>
  <si>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</si>
  <si>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</si>
  <si>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</si>
  <si>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</si>
  <si>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</si>
  <si>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</si>
  <si>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</si>
  <si>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</si>
  <si>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</si>
  <si>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</si>
  <si>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</si>
  <si>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</si>
  <si>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</si>
  <si>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</si>
  <si>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</si>
  <si>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</si>
  <si>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</si>
  <si>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</si>
  <si>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</si>
  <si>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</si>
  <si>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</si>
  <si>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</si>
  <si>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</si>
  <si>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</si>
  <si>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</si>
  <si>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</si>
  <si>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</si>
  <si>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</si>
  <si>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</si>
  <si>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</si>
  <si>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</si>
  <si>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</si>
  <si>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</si>
  <si>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</si>
  <si>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</si>
  <si>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</si>
  <si>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</si>
  <si>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</si>
  <si>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</si>
  <si>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</si>
  <si>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</si>
  <si>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</si>
  <si>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</si>
  <si>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</si>
  <si>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</si>
  <si>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</si>
  <si>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</si>
  <si>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</si>
  <si>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</si>
  <si>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</si>
  <si>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</si>
  <si>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</si>
  <si>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</si>
  <si>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</si>
  <si>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</si>
  <si>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</si>
  <si>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</si>
  <si>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</si>
  <si>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</si>
  <si>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</si>
  <si>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</si>
  <si>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</si>
  <si>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</si>
  <si>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</si>
  <si>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</si>
  <si>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</si>
  <si>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</si>
  <si>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</si>
  <si>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</si>
  <si>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</si>
  <si>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</si>
  <si>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</si>
  <si>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</si>
  <si>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</si>
  <si>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</si>
  <si>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</si>
  <si>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</si>
  <si>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</si>
  <si>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</si>
  <si>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</si>
  <si>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</si>
  <si>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</si>
  <si>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</si>
  <si>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</si>
  <si>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</si>
  <si>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</si>
  <si>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</si>
  <si>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</si>
  <si>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</si>
  <si>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</si>
  <si>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</si>
  <si>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</si>
  <si>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</si>
  <si>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</si>
  <si>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</si>
  <si>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</si>
  <si>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</si>
  <si>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</si>
  <si>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</si>
  <si>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</si>
  <si>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</si>
  <si>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</si>
  <si>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</si>
  <si>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</si>
  <si>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</si>
  <si>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</si>
  <si>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</si>
  <si>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</si>
  <si>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</si>
  <si>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</si>
  <si>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</si>
  <si>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</si>
  <si>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</si>
  <si>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</si>
  <si>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</si>
  <si>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</si>
  <si>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</si>
  <si>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</si>
  <si>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</si>
  <si>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</si>
  <si>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</si>
  <si>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</si>
  <si>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</si>
  <si>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</si>
  <si>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</si>
  <si>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</si>
  <si>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</si>
  <si>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</si>
  <si>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</si>
  <si>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</si>
  <si>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</si>
  <si>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</si>
  <si>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</si>
  <si>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</si>
  <si>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</si>
  <si>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</si>
  <si>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</si>
  <si>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</si>
  <si>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</si>
  <si>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</si>
  <si>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</si>
  <si>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</si>
  <si>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</si>
  <si>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</si>
  <si>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</si>
  <si>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</si>
  <si>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</si>
  <si>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</si>
  <si>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</si>
  <si>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</si>
  <si>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</si>
  <si>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</si>
  <si>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</si>
  <si>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</si>
  <si>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</si>
  <si>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</si>
  <si>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</si>
  <si>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</si>
  <si>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</si>
  <si>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</si>
  <si>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</si>
  <si>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</si>
  <si>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</si>
  <si>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</si>
  <si>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</si>
  <si>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</si>
  <si>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</si>
  <si>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</si>
  <si>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</si>
  <si>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</si>
  <si>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</si>
  <si>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</si>
  <si>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</si>
  <si>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</si>
  <si>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</si>
  <si>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</si>
  <si>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</si>
  <si>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</si>
  <si>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</si>
  <si>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</si>
  <si>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</si>
  <si>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</si>
  <si>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</si>
  <si>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</si>
  <si>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</si>
  <si>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</si>
  <si>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</si>
  <si>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</si>
  <si>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</si>
  <si>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</si>
  <si>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</si>
  <si>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</si>
  <si>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</si>
  <si>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</si>
  <si>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</si>
  <si>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</si>
  <si>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</si>
  <si>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</si>
  <si>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</si>
  <si>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</si>
  <si>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</si>
  <si>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</si>
  <si>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</si>
  <si>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</si>
  <si>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</si>
  <si>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</si>
  <si>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</si>
  <si>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</si>
  <si>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</si>
  <si>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</si>
  <si>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</si>
  <si>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</si>
  <si>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</si>
  <si>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</si>
  <si>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</si>
  <si>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</si>
  <si>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</si>
  <si>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</si>
  <si>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</si>
  <si>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</si>
  <si>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</si>
  <si>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</si>
  <si>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</si>
  <si>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</si>
  <si>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</si>
  <si>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</si>
  <si>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</si>
  <si>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</si>
  <si>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</si>
  <si>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</si>
  <si>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</si>
  <si>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</si>
  <si>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</si>
  <si>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</si>
  <si>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</si>
  <si>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</si>
  <si>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</si>
  <si>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</si>
  <si>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</si>
  <si>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</si>
  <si>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</si>
  <si>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</si>
  <si>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</si>
  <si>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</si>
  <si>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</si>
  <si>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</si>
  <si>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</si>
  <si>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</si>
  <si>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</si>
  <si>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</si>
  <si>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</si>
  <si>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</si>
  <si>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</si>
  <si>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</si>
  <si>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</si>
  <si>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</si>
  <si>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</si>
  <si>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</si>
  <si>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</si>
  <si>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</si>
  <si>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</si>
  <si>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</si>
  <si>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</si>
  <si>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</si>
  <si>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</si>
  <si>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</si>
  <si>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</si>
  <si>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</si>
  <si>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</si>
  <si>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</si>
  <si>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</si>
  <si>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</si>
  <si>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</si>
  <si>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</si>
  <si>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</si>
  <si>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</si>
  <si>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</si>
  <si>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</si>
  <si>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</si>
  <si>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</si>
  <si>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</si>
  <si>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</si>
  <si>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</si>
  <si>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</si>
  <si>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</si>
  <si>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</si>
  <si>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</si>
  <si>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</si>
  <si>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</si>
  <si>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</si>
  <si>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</si>
  <si>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</si>
  <si>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</si>
  <si>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</si>
  <si>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</si>
  <si>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</si>
  <si>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</si>
  <si>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</si>
  <si>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</si>
  <si>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</si>
  <si>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</si>
  <si>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</si>
  <si>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</si>
  <si>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</si>
  <si>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</si>
  <si>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</si>
  <si>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</si>
  <si>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</si>
  <si>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</si>
  <si>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</si>
  <si>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</si>
  <si>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</si>
  <si>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</si>
  <si>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</si>
  <si>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</si>
  <si>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</si>
  <si>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</si>
  <si>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</si>
  <si>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</si>
  <si>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</si>
  <si>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</si>
  <si>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</si>
  <si>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</si>
  <si>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</si>
  <si>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</si>
  <si>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</si>
  <si>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</si>
  <si>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</si>
  <si>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</si>
  <si>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</si>
  <si>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</si>
  <si>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</si>
  <si>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</si>
  <si>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</si>
  <si>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</si>
  <si>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</si>
  <si>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</si>
  <si>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</si>
  <si>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</si>
  <si>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</si>
  <si>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</si>
  <si>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</si>
  <si>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</si>
  <si>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</si>
  <si>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</si>
  <si>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</si>
  <si>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</si>
  <si>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</si>
  <si>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</si>
  <si>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</si>
  <si>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</si>
  <si>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</si>
  <si>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</si>
  <si>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</si>
  <si>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</si>
  <si>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</si>
  <si>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</si>
  <si>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</si>
  <si>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</si>
  <si>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</si>
  <si>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</si>
  <si>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</si>
  <si>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</si>
  <si>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</si>
  <si>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</si>
  <si>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</si>
  <si>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</si>
  <si>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</si>
  <si>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</si>
  <si>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</si>
  <si>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</si>
  <si>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</si>
  <si>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</si>
  <si>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</si>
  <si>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</si>
  <si>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</si>
  <si>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</si>
  <si>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</si>
  <si>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</si>
  <si>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</si>
  <si>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</si>
  <si>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</si>
  <si>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</si>
  <si>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</si>
  <si>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</si>
  <si>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</si>
  <si>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</si>
  <si>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</si>
  <si>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</si>
  <si>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</si>
  <si>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</si>
  <si>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</si>
  <si>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</si>
  <si>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</si>
  <si>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</si>
  <si>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</si>
  <si>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</si>
  <si>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</si>
  <si>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</si>
  <si>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</si>
  <si>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</si>
  <si>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</si>
  <si>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</si>
  <si>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</si>
  <si>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</si>
  <si>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</si>
  <si>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</si>
  <si>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</si>
  <si>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</si>
  <si>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</si>
  <si>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</si>
  <si>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</si>
  <si>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</si>
  <si>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</si>
  <si>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</si>
  <si>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</si>
  <si>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</si>
  <si>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</si>
  <si>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</si>
  <si>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</si>
  <si>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</si>
  <si>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</si>
  <si>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</si>
  <si>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</si>
  <si>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</si>
  <si>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</si>
  <si>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</si>
  <si>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</si>
  <si>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</si>
  <si>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</si>
  <si>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</si>
  <si>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</si>
  <si>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</si>
  <si>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</si>
  <si>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</si>
  <si>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</si>
  <si>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</si>
  <si>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</si>
  <si>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</si>
  <si>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</si>
  <si>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</si>
  <si>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</si>
  <si>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</si>
  <si>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</si>
  <si>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</si>
  <si>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</si>
  <si>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</si>
  <si>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</si>
  <si>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</si>
  <si>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</si>
  <si>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</si>
  <si>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</si>
  <si>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</si>
  <si>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</si>
  <si>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</si>
  <si>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</si>
  <si>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</si>
  <si>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</si>
  <si>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</si>
  <si>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</si>
  <si>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</si>
  <si>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</si>
  <si>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</si>
  <si>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</si>
  <si>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</si>
  <si>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</si>
  <si>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</si>
  <si>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</si>
  <si>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</si>
  <si>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</si>
  <si>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</si>
  <si>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</si>
  <si>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</si>
  <si>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</si>
  <si>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</si>
  <si>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</si>
  <si>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</si>
  <si>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</si>
  <si>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</si>
  <si>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</si>
  <si>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</si>
  <si>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</si>
  <si>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</si>
  <si>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</si>
  <si>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</si>
  <si>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</si>
  <si>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</si>
  <si>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</si>
  <si>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</si>
  <si>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</si>
  <si>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</si>
  <si>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</si>
  <si>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</si>
  <si>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</si>
  <si>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</si>
  <si>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</si>
  <si>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</si>
  <si>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</si>
  <si>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</si>
  <si>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</si>
  <si>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</si>
  <si>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</si>
  <si>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</si>
  <si>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</si>
  <si>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</si>
  <si>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</si>
  <si>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</si>
  <si>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</si>
  <si>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</si>
  <si>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</si>
  <si>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</si>
  <si>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</si>
  <si>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</si>
  <si>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</si>
  <si>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</si>
  <si>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</si>
  <si>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</si>
  <si>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</si>
  <si>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</si>
  <si>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</si>
  <si>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</si>
  <si>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</si>
  <si>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</si>
  <si>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</si>
  <si>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</si>
  <si>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</si>
  <si>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</si>
  <si>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</si>
  <si>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</si>
  <si>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</si>
  <si>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</si>
  <si>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</si>
  <si>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</si>
  <si>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</si>
  <si>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</si>
  <si>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</si>
  <si>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</si>
  <si>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</si>
  <si>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</si>
  <si>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</si>
  <si>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</si>
  <si>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</si>
  <si>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</si>
  <si>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</si>
  <si>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</si>
  <si>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</si>
  <si>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</si>
  <si>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</si>
  <si>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</si>
  <si>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</si>
  <si>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</si>
  <si>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</si>
  <si>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</si>
  <si>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</si>
  <si>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</si>
  <si>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</si>
  <si>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</si>
  <si>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</si>
  <si>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</si>
  <si>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</si>
  <si>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</si>
  <si>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</si>
  <si>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</si>
  <si>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</si>
  <si>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</si>
  <si>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</si>
  <si>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</si>
  <si>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</si>
  <si>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</si>
  <si>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</si>
  <si>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</si>
  <si>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</si>
  <si>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</si>
  <si>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</si>
  <si>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</si>
  <si>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</si>
  <si>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</si>
  <si>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</si>
  <si>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</si>
  <si>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</si>
  <si>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</si>
  <si>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</si>
  <si>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</si>
  <si>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</si>
  <si>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</si>
  <si>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</si>
  <si>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</si>
  <si>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</si>
  <si>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</si>
  <si>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</si>
  <si>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</si>
  <si>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</si>
  <si>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</si>
  <si>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</si>
  <si>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</si>
  <si>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</si>
  <si>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</si>
  <si>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</si>
  <si>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</si>
  <si>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</si>
  <si>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</si>
  <si>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</si>
  <si>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</si>
  <si>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</si>
  <si>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</si>
  <si>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</si>
  <si>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</si>
  <si>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</si>
  <si>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</si>
  <si>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</si>
  <si>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</si>
  <si>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</si>
  <si>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</si>
  <si>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</si>
  <si>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</si>
  <si>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</si>
  <si>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</si>
  <si>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</si>
  <si>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</si>
  <si>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</si>
  <si>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</si>
  <si>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</si>
  <si>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</si>
  <si>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</si>
  <si>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</si>
  <si>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</si>
  <si>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</si>
  <si>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</si>
  <si>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</si>
  <si>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</si>
  <si>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</si>
  <si>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</si>
  <si>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</si>
  <si>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</si>
  <si>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</si>
  <si>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</si>
  <si>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</si>
  <si>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</si>
  <si>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</si>
  <si>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</si>
  <si>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</si>
  <si>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</si>
  <si>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</si>
  <si>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</si>
  <si>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</si>
  <si>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</si>
  <si>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</si>
  <si>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</si>
  <si>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</si>
  <si>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</si>
  <si>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</si>
  <si>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</si>
  <si>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</si>
  <si>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</si>
  <si>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</si>
  <si>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</si>
  <si>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</si>
  <si>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</si>
  <si>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</si>
  <si>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</si>
  <si>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</si>
  <si>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</si>
  <si>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</si>
  <si>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</si>
  <si>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</si>
  <si>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</si>
  <si>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</si>
  <si>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</si>
  <si>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</si>
  <si>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</si>
  <si>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</si>
  <si>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</si>
  <si>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</si>
  <si>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</si>
  <si>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</si>
  <si>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</si>
  <si>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</si>
  <si>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</si>
  <si>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</si>
  <si>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</si>
  <si>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</si>
  <si>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</si>
  <si>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</si>
  <si>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</si>
  <si>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</si>
  <si>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</si>
  <si>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</si>
  <si>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</si>
  <si>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</si>
  <si>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</si>
  <si>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</si>
  <si>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</si>
  <si>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</si>
  <si>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</si>
  <si>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</si>
  <si>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</si>
  <si>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</si>
  <si>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</si>
  <si>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</si>
  <si>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</si>
  <si>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</si>
  <si>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</si>
  <si>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</si>
  <si>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</si>
  <si>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</si>
  <si>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</si>
  <si>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</si>
  <si>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</si>
  <si>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</si>
  <si>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</si>
  <si>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</si>
  <si>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</si>
  <si>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</si>
  <si>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</si>
  <si>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</si>
  <si>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</si>
  <si>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</si>
  <si>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</si>
  <si>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</si>
  <si>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</si>
  <si>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</si>
  <si>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</si>
  <si>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</si>
  <si>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</si>
  <si>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</si>
  <si>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</si>
  <si>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</si>
  <si>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</si>
  <si>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</si>
  <si>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</si>
  <si>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</si>
  <si>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</si>
  <si>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</si>
  <si>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</si>
  <si>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</si>
  <si>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</si>
  <si>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</si>
  <si>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</si>
  <si>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</si>
  <si>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</si>
  <si>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</si>
  <si>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</si>
  <si>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</si>
  <si>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</si>
  <si>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</si>
  <si>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</si>
  <si>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</si>
  <si>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</si>
  <si>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</si>
  <si>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</si>
  <si>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</si>
  <si>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</si>
  <si>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</si>
  <si>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</si>
  <si>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</si>
  <si>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</si>
  <si>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</si>
  <si>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</si>
  <si>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</si>
  <si>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</si>
  <si>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</si>
  <si>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</si>
  <si>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</si>
  <si>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</si>
  <si>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</si>
  <si>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</si>
  <si>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</si>
  <si>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</si>
  <si>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</si>
  <si>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</si>
  <si>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</si>
  <si>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</si>
  <si>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</si>
  <si>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</si>
  <si>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</si>
  <si>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</si>
  <si>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</si>
  <si>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</si>
  <si>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</si>
  <si>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</si>
  <si>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</si>
  <si>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</si>
  <si>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</si>
  <si>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</si>
  <si>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</si>
  <si>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</si>
  <si>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</si>
  <si>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</si>
  <si>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</si>
  <si>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</si>
  <si>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</si>
  <si>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</si>
  <si>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</si>
  <si>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</si>
  <si>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</si>
  <si>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</si>
  <si>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</si>
  <si>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</si>
  <si>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</si>
  <si>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</si>
  <si>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</si>
  <si>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</si>
  <si>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</si>
  <si>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</si>
  <si>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</si>
  <si>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</si>
  <si>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</si>
  <si>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</si>
  <si>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</si>
  <si>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</si>
  <si>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</si>
  <si>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</si>
  <si>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</si>
  <si>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</si>
  <si>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</si>
  <si>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</si>
  <si>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</si>
  <si>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</si>
  <si>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</si>
  <si>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</si>
  <si>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</si>
  <si>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</si>
  <si>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</si>
  <si>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</si>
  <si>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</si>
  <si>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</si>
  <si>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</si>
  <si>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</si>
  <si>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</si>
  <si>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</si>
  <si>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</si>
  <si>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</si>
  <si>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</si>
  <si>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</si>
  <si>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</si>
  <si>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</si>
  <si>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</si>
  <si>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</si>
  <si>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</si>
  <si>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</si>
  <si>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</si>
  <si>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</si>
  <si>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</si>
  <si>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</si>
  <si>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</si>
  <si>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</si>
  <si>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</si>
  <si>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</si>
  <si>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</si>
  <si>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</si>
  <si>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</si>
  <si>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</si>
  <si>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</si>
  <si>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</si>
  <si>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</si>
  <si>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</si>
  <si>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</si>
  <si>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</si>
  <si>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</si>
  <si>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</si>
  <si>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</si>
  <si>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</si>
  <si>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</si>
  <si>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</si>
  <si>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</si>
  <si>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</si>
  <si>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</si>
  <si>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</si>
  <si>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</si>
  <si>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</si>
  <si>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</si>
  <si>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</si>
  <si>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</si>
  <si>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</si>
  <si>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</si>
  <si>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</si>
  <si>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</si>
  <si>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</si>
  <si>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</si>
  <si>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</si>
  <si>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</si>
  <si>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</si>
  <si>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</si>
  <si>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</si>
  <si>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</si>
  <si>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</si>
  <si>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</si>
  <si>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</si>
  <si>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</si>
  <si>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</si>
  <si>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</si>
  <si>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</si>
  <si>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</si>
  <si>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</si>
  <si>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</si>
  <si>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</si>
  <si>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</si>
  <si>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</si>
  <si>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</si>
  <si>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</si>
  <si>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</si>
  <si>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</si>
  <si>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</si>
  <si>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</si>
  <si>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</si>
  <si>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</si>
  <si>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</si>
  <si>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</si>
  <si>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</si>
  <si>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</si>
  <si>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</si>
  <si>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</si>
  <si>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</si>
  <si>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</si>
  <si>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</si>
  <si>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</si>
  <si>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</si>
  <si>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</si>
  <si>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</si>
  <si>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</si>
  <si>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</si>
  <si>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</si>
  <si>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</si>
  <si>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</si>
  <si>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</si>
  <si>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</si>
  <si>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</si>
  <si>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</si>
  <si>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</si>
  <si>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</si>
  <si>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</si>
  <si>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</si>
  <si>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</si>
  <si>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</si>
  <si>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</si>
  <si>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</si>
  <si>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</si>
  <si>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</si>
  <si>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</si>
  <si>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</si>
  <si>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</si>
  <si>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</si>
  <si>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</si>
  <si>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</si>
  <si>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</si>
  <si>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</si>
  <si>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</si>
  <si>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</si>
  <si>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</si>
  <si>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</si>
  <si>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</si>
  <si>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</si>
  <si>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</si>
  <si>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</si>
  <si>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</si>
  <si>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</si>
  <si>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</si>
  <si>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</si>
  <si>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</si>
  <si>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</si>
  <si>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</si>
  <si>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</si>
  <si>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</si>
  <si>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</si>
  <si>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</si>
  <si>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</si>
  <si>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</si>
  <si>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</si>
  <si>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</si>
  <si>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</si>
  <si>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</si>
  <si>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</si>
  <si>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</si>
  <si>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</si>
  <si>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</si>
  <si>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</si>
  <si>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</si>
  <si>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</si>
  <si>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</si>
  <si>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</si>
  <si>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</si>
  <si>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</si>
  <si>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</si>
  <si>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</si>
  <si>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</si>
  <si>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</si>
  <si>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</si>
  <si>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</si>
  <si>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</si>
  <si>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</si>
  <si>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</si>
  <si>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</si>
  <si>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</si>
  <si>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</si>
  <si>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</si>
  <si>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</si>
  <si>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</si>
  <si>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</si>
  <si>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</si>
  <si>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</si>
  <si>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</si>
  <si>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</si>
  <si>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</si>
  <si>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</si>
  <si>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</si>
  <si>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</si>
  <si>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</si>
  <si>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</si>
  <si>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</si>
  <si>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</si>
  <si>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</si>
  <si>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</si>
  <si>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</si>
  <si>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</si>
  <si>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</si>
  <si>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</si>
  <si>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</si>
  <si>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</si>
  <si>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</si>
  <si>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</si>
  <si>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</si>
  <si>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</si>
  <si>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</si>
  <si>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</si>
  <si>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</si>
  <si>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</si>
  <si>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</si>
  <si>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</si>
  <si>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</si>
  <si>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</si>
  <si>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</si>
  <si>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</si>
  <si>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</si>
  <si>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</si>
  <si>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</si>
  <si>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</si>
  <si>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</si>
  <si>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</si>
  <si>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</si>
  <si>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</si>
  <si>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</si>
  <si>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</si>
  <si>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</si>
  <si>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</si>
  <si>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</si>
  <si>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</si>
  <si>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</si>
  <si>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</si>
  <si>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</si>
  <si>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</si>
  <si>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</si>
  <si>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</si>
  <si>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</si>
  <si>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</si>
  <si>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</si>
  <si>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</si>
  <si>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</si>
  <si>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</si>
  <si>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</si>
  <si>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</si>
  <si>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</si>
  <si>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</si>
  <si>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</si>
  <si>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</si>
  <si>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</si>
  <si>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</si>
  <si>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</si>
  <si>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</si>
  <si>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</si>
  <si>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</si>
  <si>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</si>
  <si>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</si>
  <si>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</si>
  <si>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</si>
  <si>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</si>
  <si>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</si>
  <si>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</si>
  <si>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</si>
  <si>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</si>
  <si>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</si>
  <si>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</si>
  <si>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</si>
  <si>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</si>
  <si>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</si>
  <si>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</si>
  <si>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</si>
  <si>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</si>
  <si>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</si>
  <si>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</si>
  <si>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</si>
  <si>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</si>
  <si>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</si>
  <si>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</si>
  <si>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</si>
  <si>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</si>
  <si>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</si>
  <si>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</si>
  <si>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</si>
  <si>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</si>
  <si>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</si>
  <si>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</si>
  <si>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</si>
  <si>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</si>
  <si>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</si>
  <si>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</si>
  <si>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</si>
  <si>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</si>
  <si>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</si>
  <si>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</si>
  <si>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</si>
  <si>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</si>
  <si>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</si>
  <si>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</si>
  <si>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</si>
  <si>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</si>
  <si>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</si>
  <si>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</si>
  <si>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</si>
  <si>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</si>
  <si>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</si>
  <si>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</si>
  <si>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</si>
  <si>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</si>
  <si>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</si>
  <si>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</si>
  <si>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</si>
  <si>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</si>
  <si>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</si>
  <si>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</si>
  <si>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</si>
  <si>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</si>
  <si>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</si>
  <si>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</si>
  <si>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</si>
  <si>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</si>
  <si>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</si>
  <si>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</si>
  <si>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</si>
  <si>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</si>
  <si>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</si>
  <si>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</si>
  <si>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</si>
  <si>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</si>
  <si>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</si>
  <si>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</si>
  <si>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</si>
  <si>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</si>
  <si>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</si>
  <si>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</si>
  <si>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</si>
  <si>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</si>
  <si>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</si>
  <si>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</si>
  <si>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</si>
  <si>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</si>
  <si>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</si>
  <si>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</si>
  <si>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</si>
  <si>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</si>
  <si>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</si>
  <si>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</si>
  <si>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</si>
  <si>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</si>
  <si>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</si>
  <si>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</si>
  <si>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</si>
  <si>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</si>
  <si>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</si>
  <si>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</si>
  <si>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</si>
  <si>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</si>
  <si>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</si>
  <si>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</si>
  <si>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</si>
  <si>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</si>
  <si>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</si>
  <si>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</si>
  <si>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</si>
  <si>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</si>
  <si>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</si>
  <si>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</si>
  <si>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</si>
  <si>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</si>
  <si>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</si>
  <si>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</si>
  <si>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</si>
  <si>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</si>
  <si>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</si>
  <si>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</si>
  <si>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</si>
  <si>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</si>
  <si>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</si>
  <si>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</si>
  <si>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</si>
  <si>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</si>
  <si>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</si>
  <si>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</si>
  <si>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</si>
  <si>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</si>
  <si>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</si>
  <si>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</si>
  <si>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</si>
  <si>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</si>
  <si>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</si>
  <si>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</si>
  <si>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</si>
  <si>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</si>
  <si>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</si>
  <si>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</si>
  <si>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</si>
  <si>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</si>
  <si>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</si>
  <si>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</si>
  <si>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</si>
  <si>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</si>
  <si>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</si>
  <si>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</si>
  <si>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</si>
  <si>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</si>
  <si>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</si>
  <si>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</si>
  <si>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</si>
  <si>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</si>
  <si>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</si>
  <si>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</si>
  <si>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</si>
  <si>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</si>
  <si>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</si>
  <si>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</si>
  <si>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</si>
  <si>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</si>
  <si>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</si>
  <si>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</si>
  <si>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</si>
  <si>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</si>
  <si>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</si>
  <si>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</si>
  <si>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</si>
  <si>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</si>
  <si>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</si>
  <si>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</si>
  <si>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</si>
  <si>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</si>
  <si>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</si>
  <si>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</si>
  <si>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</si>
  <si>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</si>
  <si>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</si>
  <si>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</si>
  <si>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</si>
  <si>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</si>
  <si>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</si>
  <si>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</si>
  <si>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</si>
  <si>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</si>
  <si>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</si>
  <si>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</si>
  <si>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</si>
  <si>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</si>
  <si>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</si>
  <si>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</si>
  <si>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</si>
  <si>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</si>
  <si>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</si>
  <si>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</si>
  <si>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</si>
  <si>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</si>
  <si>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</si>
  <si>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</si>
  <si>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</si>
  <si>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</si>
  <si>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</si>
  <si>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</si>
  <si>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</si>
  <si>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</si>
  <si>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</si>
  <si>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</si>
  <si>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</si>
  <si>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</si>
  <si>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</si>
  <si>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</si>
  <si>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</si>
  <si>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</si>
  <si>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</si>
  <si>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</si>
  <si>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</si>
  <si>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</si>
  <si>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</si>
  <si>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</si>
  <si>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</si>
  <si>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</si>
  <si>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</si>
  <si>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</si>
  <si>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</si>
  <si>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</si>
  <si>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</si>
  <si>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</si>
  <si>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</si>
  <si>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</si>
  <si>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</si>
  <si>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</si>
  <si>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</si>
  <si>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</si>
  <si>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</si>
  <si>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</si>
  <si>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</si>
  <si>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</si>
  <si>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</si>
  <si>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</si>
  <si>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</si>
  <si>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</si>
  <si>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</si>
  <si>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</si>
  <si>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</si>
  <si>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</si>
  <si>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</si>
  <si>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</si>
  <si>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</si>
  <si>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</si>
  <si>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</si>
  <si>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</si>
  <si>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</si>
  <si>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</si>
  <si>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</si>
  <si>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</si>
  <si>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</si>
  <si>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</si>
  <si>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</si>
  <si>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</si>
  <si>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</si>
  <si>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</si>
  <si>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</si>
  <si>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</si>
  <si>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</si>
  <si>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</si>
  <si>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</si>
  <si>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</si>
  <si>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</si>
  <si>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</si>
  <si>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</si>
  <si>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</si>
  <si>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</si>
  <si>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</si>
  <si>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</si>
  <si>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</si>
  <si>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</si>
  <si>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</si>
  <si>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</si>
  <si>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</si>
  <si>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</si>
  <si>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</si>
  <si>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</si>
  <si>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</si>
  <si>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</si>
  <si>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</si>
  <si>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</si>
  <si>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</si>
  <si>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</si>
  <si>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</si>
  <si>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</si>
  <si>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</si>
  <si>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</si>
  <si>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</si>
  <si>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</si>
  <si>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</si>
  <si>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</si>
  <si>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</si>
  <si>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</si>
  <si>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</si>
  <si>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</si>
  <si>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</si>
  <si>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</si>
  <si>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</si>
  <si>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</si>
  <si>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</si>
  <si>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</si>
  <si>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</si>
  <si>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</si>
  <si>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</si>
  <si>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</si>
  <si>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</si>
  <si>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</si>
  <si>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</si>
  <si>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</si>
  <si>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</si>
  <si>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</si>
  <si>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</si>
  <si>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</si>
  <si>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</si>
  <si>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</si>
  <si>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</si>
  <si>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</si>
  <si>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</si>
  <si>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</si>
  <si>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</si>
  <si>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</si>
  <si>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</si>
  <si>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</si>
  <si>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</si>
  <si>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</si>
  <si>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</si>
  <si>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</si>
  <si>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</si>
  <si>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</si>
  <si>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</si>
  <si>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</si>
  <si>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</si>
  <si>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</si>
  <si>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</si>
  <si>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</si>
  <si>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</si>
  <si>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</si>
  <si>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</si>
  <si>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</si>
  <si>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</si>
  <si>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</si>
  <si>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</si>
  <si>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</si>
  <si>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</si>
  <si>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</si>
  <si>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</si>
  <si>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</si>
  <si>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</si>
  <si>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</si>
  <si>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</si>
  <si>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</si>
  <si>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</si>
  <si>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</si>
  <si>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</si>
  <si>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</si>
  <si>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</si>
  <si>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</si>
  <si>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</si>
  <si>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</si>
  <si>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</si>
  <si>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</si>
  <si>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</si>
  <si>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</si>
  <si>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</si>
  <si>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</si>
  <si>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</si>
  <si>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</si>
  <si>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</si>
  <si>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</si>
  <si>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</si>
  <si>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</si>
  <si>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</si>
  <si>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</si>
  <si>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</si>
  <si>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</si>
  <si>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</si>
  <si>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</si>
  <si>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</si>
  <si>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</si>
  <si>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</si>
  <si>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</si>
  <si>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</si>
  <si>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</si>
  <si>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</si>
  <si>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</si>
  <si>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</si>
  <si>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</si>
  <si>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</si>
  <si>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</si>
  <si>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</si>
  <si>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</si>
  <si>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</si>
  <si>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</si>
  <si>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</si>
  <si>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</si>
  <si>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</si>
  <si>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</si>
  <si>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</si>
  <si>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</si>
  <si>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</si>
  <si>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</si>
  <si>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</si>
  <si>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</si>
  <si>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</si>
  <si>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</si>
  <si>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</si>
  <si>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</si>
  <si>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</si>
  <si>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</si>
  <si>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</si>
  <si>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</si>
  <si>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</si>
  <si>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</si>
  <si>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</si>
  <si>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</si>
  <si>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</si>
  <si>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</si>
  <si>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</si>
  <si>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</si>
  <si>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</si>
  <si>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</si>
  <si>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</si>
  <si>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</si>
  <si>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</si>
  <si>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</si>
  <si>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</si>
  <si>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</si>
  <si>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</si>
  <si>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</si>
  <si>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</si>
  <si>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</si>
  <si>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</si>
  <si>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</si>
  <si>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</si>
  <si>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</si>
  <si>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</si>
  <si>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</si>
  <si>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</si>
  <si>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</si>
  <si>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</si>
  <si>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</si>
  <si>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</si>
  <si>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</si>
  <si>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</si>
  <si>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</si>
  <si>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</si>
  <si>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</si>
  <si>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</si>
  <si>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</si>
  <si>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</si>
  <si>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</si>
  <si>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</si>
  <si>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</si>
  <si>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</si>
  <si>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</si>
  <si>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</si>
  <si>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</si>
  <si>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</si>
  <si>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</si>
  <si>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</si>
  <si>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</si>
  <si>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</si>
  <si>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</si>
  <si>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</si>
  <si>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</si>
  <si>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</si>
  <si>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</si>
  <si>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</si>
  <si>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</si>
  <si>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</si>
  <si>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</si>
  <si>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</si>
  <si>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</si>
  <si>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</si>
  <si>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</si>
  <si>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</si>
  <si>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</si>
  <si>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</si>
  <si>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</si>
  <si>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</si>
  <si>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</si>
  <si>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</si>
  <si>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</si>
  <si>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</si>
  <si>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</si>
  <si>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</si>
  <si>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</si>
  <si>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</si>
  <si>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</si>
  <si>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</si>
  <si>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</si>
  <si>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</si>
  <si>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</si>
  <si>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</si>
  <si>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</si>
  <si>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</si>
  <si>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</si>
  <si>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</si>
  <si>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</si>
  <si>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</si>
  <si>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</si>
  <si>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</si>
  <si>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</si>
  <si>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</si>
  <si>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</si>
  <si>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</si>
  <si>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</si>
  <si>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</si>
  <si>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</si>
  <si>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</si>
  <si>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</si>
  <si>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</si>
  <si>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</si>
  <si>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</si>
  <si>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</si>
  <si>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</si>
  <si>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</si>
  <si>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</si>
  <si>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</si>
  <si>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</si>
  <si>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</si>
  <si>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</si>
  <si>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</si>
  <si>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</si>
  <si>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</si>
  <si>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</si>
  <si>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</si>
  <si>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</si>
  <si>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</si>
  <si>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</si>
  <si>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</si>
  <si>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</si>
  <si>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</si>
  <si>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</si>
  <si>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</si>
  <si>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</si>
  <si>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</si>
  <si>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</si>
  <si>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</si>
  <si>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</si>
  <si>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</si>
  <si>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</si>
  <si>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</si>
  <si>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</si>
  <si>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</si>
  <si>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</si>
  <si>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</si>
  <si>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</si>
  <si>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</si>
  <si>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</si>
  <si>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</si>
  <si>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</si>
  <si>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</si>
  <si>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</si>
  <si>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</si>
  <si>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</si>
  <si>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</si>
  <si>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</si>
  <si>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</si>
  <si>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</si>
  <si>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</si>
  <si>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</si>
  <si>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</si>
  <si>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</si>
  <si>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</si>
  <si>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</si>
  <si>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</si>
  <si>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</si>
  <si>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</si>
  <si>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</si>
  <si>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</si>
  <si>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</si>
  <si>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</si>
  <si>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</si>
  <si>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</si>
  <si>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</si>
  <si>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</si>
  <si>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</si>
  <si>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</si>
  <si>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</si>
  <si>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</si>
  <si>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</si>
  <si>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</si>
  <si>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</si>
  <si>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</si>
  <si>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</si>
  <si>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</si>
  <si>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</si>
  <si>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</si>
  <si>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</si>
  <si>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</si>
  <si>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</si>
  <si>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</si>
  <si>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</si>
  <si>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</si>
  <si>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</si>
  <si>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</si>
  <si>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</si>
  <si>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</si>
  <si>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</si>
  <si>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</si>
  <si>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</si>
  <si>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</si>
  <si>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</si>
  <si>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</si>
  <si>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</si>
  <si>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</si>
  <si>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</si>
  <si>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</si>
  <si>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</si>
  <si>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</si>
  <si>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</si>
  <si>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</si>
  <si>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</si>
  <si>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</si>
  <si>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</si>
  <si>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</si>
  <si>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</si>
  <si>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</si>
  <si>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</si>
  <si>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</si>
  <si>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</si>
  <si>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</si>
  <si>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</si>
  <si>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</si>
  <si>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</si>
  <si>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</si>
  <si>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</si>
  <si>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</si>
  <si>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</si>
  <si>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</si>
  <si>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</si>
  <si>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</si>
  <si>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</si>
  <si>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</si>
  <si>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</si>
  <si>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</si>
  <si>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</si>
  <si>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</si>
  <si>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</si>
  <si>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</si>
  <si>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</si>
  <si>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</si>
  <si>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</si>
  <si>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</si>
  <si>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</si>
  <si>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</si>
  <si>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</si>
  <si>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</si>
  <si>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</si>
  <si>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</si>
  <si>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</si>
  <si>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</si>
  <si>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</si>
  <si>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</si>
  <si>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</si>
  <si>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</si>
  <si>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</si>
  <si>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</si>
  <si>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</si>
  <si>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</si>
  <si>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</si>
  <si>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</si>
  <si>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</si>
  <si>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</si>
  <si>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</si>
  <si>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</si>
  <si>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</si>
  <si>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</si>
  <si>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</si>
  <si>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</si>
  <si>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</si>
  <si>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</si>
  <si>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</si>
  <si>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</si>
  <si>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</si>
  <si>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</si>
  <si>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</si>
  <si>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</si>
  <si>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</si>
  <si>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</si>
  <si>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</si>
  <si>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</si>
  <si>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</si>
  <si>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</si>
  <si>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</si>
  <si>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</si>
  <si>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</si>
  <si>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</si>
  <si>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</si>
  <si>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</si>
  <si>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</si>
  <si>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</si>
  <si>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</si>
  <si>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</si>
  <si>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</si>
  <si>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</si>
  <si>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</si>
  <si>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</si>
  <si>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</si>
  <si>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</si>
  <si>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</si>
  <si>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</si>
  <si>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</si>
  <si>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</si>
  <si>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</si>
  <si>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</si>
  <si>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</si>
  <si>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</si>
  <si>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</si>
  <si>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</si>
  <si>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</si>
  <si>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</si>
  <si>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</si>
  <si>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</si>
  <si>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</si>
  <si>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</si>
  <si>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</si>
  <si>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</si>
  <si>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</si>
  <si>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</si>
  <si>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</si>
  <si>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</si>
  <si>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</si>
  <si>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</si>
  <si>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</si>
  <si>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</si>
  <si>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</si>
  <si>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</si>
  <si>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</si>
  <si>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</si>
  <si>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</si>
  <si>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</si>
  <si>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</si>
  <si>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</si>
  <si>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</si>
  <si>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</si>
  <si>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</si>
  <si>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</si>
  <si>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</si>
  <si>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</si>
  <si>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</si>
  <si>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</si>
  <si>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</si>
  <si>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</si>
  <si>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</si>
  <si>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</si>
  <si>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</si>
  <si>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</si>
  <si>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</si>
  <si>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</si>
  <si>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</si>
  <si>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</si>
  <si>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</si>
  <si>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</si>
  <si>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</si>
  <si>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</si>
  <si>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</si>
  <si>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</si>
  <si>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</si>
  <si>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</si>
  <si>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</si>
  <si>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</si>
  <si>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</si>
  <si>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</si>
  <si>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</si>
  <si>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</si>
  <si>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</si>
  <si>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</si>
  <si>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</si>
  <si>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</si>
  <si>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</si>
  <si>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</si>
  <si>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</si>
  <si>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</si>
  <si>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</si>
  <si>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</si>
  <si>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</si>
  <si>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</si>
  <si>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</si>
  <si>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</si>
  <si>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</si>
  <si>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</si>
  <si>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</si>
  <si>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</si>
  <si>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</si>
  <si>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</si>
  <si>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</si>
  <si>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</si>
  <si>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</si>
  <si>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</si>
  <si>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</si>
  <si>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</si>
  <si>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</si>
  <si>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</si>
  <si>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</si>
  <si>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</si>
  <si>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</si>
  <si>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</si>
  <si>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</si>
  <si>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</si>
  <si>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</si>
  <si>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</si>
  <si>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</si>
  <si>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</si>
  <si>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</si>
  <si>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</si>
  <si>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</si>
  <si>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</si>
  <si>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</si>
  <si>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</si>
  <si>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</si>
  <si>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</si>
  <si>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</si>
  <si>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</si>
  <si>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</si>
  <si>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</si>
  <si>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</si>
  <si>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</si>
  <si>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</si>
  <si>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</si>
  <si>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</si>
  <si>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</si>
  <si>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</si>
  <si>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</si>
  <si>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</si>
  <si>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</si>
  <si>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</si>
  <si>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</si>
  <si>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</si>
  <si>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</si>
  <si>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</si>
  <si>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</si>
  <si>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</si>
  <si>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</si>
  <si>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</si>
  <si>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</si>
  <si>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</si>
  <si>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</si>
  <si>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</si>
  <si>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</si>
  <si>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</si>
  <si>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</si>
  <si>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</si>
  <si>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</si>
  <si>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</si>
  <si>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</si>
  <si>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</si>
  <si>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</si>
  <si>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</si>
  <si>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</si>
  <si>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</si>
  <si>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</si>
  <si>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</si>
  <si>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</si>
  <si>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</si>
  <si>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</si>
  <si>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</si>
  <si>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</si>
  <si>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</si>
  <si>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</si>
  <si>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</si>
  <si>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</si>
  <si>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</si>
  <si>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</si>
  <si>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</si>
  <si>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</si>
  <si>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</si>
  <si>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</si>
  <si>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</si>
  <si>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</si>
  <si>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</si>
  <si>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</si>
  <si>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</si>
  <si>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</si>
  <si>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</si>
  <si>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</si>
  <si>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</si>
  <si>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</si>
  <si>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</si>
  <si>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</si>
  <si>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</si>
  <si>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</si>
  <si>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</si>
  <si>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</si>
  <si>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</si>
  <si>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</si>
  <si>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</si>
  <si>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</si>
  <si>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</si>
  <si>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</si>
  <si>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</si>
  <si>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</si>
  <si>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</si>
  <si>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</si>
  <si>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</si>
  <si>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</si>
  <si>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</si>
  <si>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</si>
  <si>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</si>
  <si>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</si>
  <si>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</si>
  <si>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</si>
  <si>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</si>
  <si>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</si>
  <si>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</si>
  <si>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</si>
  <si>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</si>
  <si>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</si>
  <si>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</si>
  <si>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</si>
  <si>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</si>
  <si>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</si>
  <si>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</si>
  <si>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</si>
  <si>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</si>
  <si>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</si>
  <si>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</si>
  <si>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</si>
  <si>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</si>
  <si>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</si>
  <si>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</si>
  <si>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</si>
  <si>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</si>
  <si>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</si>
  <si>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</si>
  <si>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</si>
  <si>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</si>
  <si>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</si>
  <si>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</si>
  <si>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</si>
  <si>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</si>
  <si>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</si>
  <si>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</si>
  <si>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</si>
  <si>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</si>
  <si>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</si>
  <si>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</si>
  <si>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</si>
  <si>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</si>
  <si>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</si>
  <si>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</si>
  <si>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</si>
  <si>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</si>
  <si>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</si>
  <si>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</si>
  <si>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</si>
  <si>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</si>
  <si>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</si>
  <si>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</si>
  <si>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</si>
  <si>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</si>
  <si>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</si>
  <si>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</si>
  <si>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</si>
  <si>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</si>
  <si>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</si>
  <si>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</si>
  <si>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</si>
  <si>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</si>
  <si>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</si>
  <si>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</si>
  <si>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</si>
  <si>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</si>
  <si>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</si>
  <si>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</si>
  <si>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</si>
  <si>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</si>
  <si>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</si>
  <si>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</si>
  <si>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</si>
  <si>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</si>
  <si>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</si>
  <si>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</si>
  <si>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</si>
  <si>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</si>
  <si>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</si>
  <si>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</si>
  <si>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</si>
  <si>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</si>
  <si>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</si>
  <si>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</si>
  <si>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</si>
  <si>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</si>
  <si>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</si>
  <si>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</si>
  <si>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</si>
  <si>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</si>
  <si>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</si>
  <si>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</si>
  <si>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</si>
  <si>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</si>
  <si>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</si>
  <si>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</si>
  <si>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</si>
  <si>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</si>
  <si>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</si>
  <si>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</si>
  <si>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</si>
  <si>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</si>
  <si>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</si>
  <si>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</si>
  <si>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</si>
  <si>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</si>
  <si>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</si>
  <si>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</si>
  <si>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</si>
  <si>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</si>
  <si>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</si>
  <si>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</si>
  <si>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</si>
  <si>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</si>
  <si>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</si>
  <si>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</si>
  <si>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</si>
  <si>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</si>
  <si>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</si>
  <si>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</si>
  <si>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</si>
  <si>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</si>
  <si>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</si>
  <si>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</si>
  <si>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</si>
  <si>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</si>
  <si>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</si>
  <si>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</si>
  <si>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</si>
  <si>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</si>
  <si>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</si>
  <si>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</si>
  <si>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</si>
  <si>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</si>
  <si>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</si>
  <si>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</si>
  <si>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</si>
  <si>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</si>
  <si>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</si>
  <si>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</si>
  <si>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</si>
  <si>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</si>
  <si>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</si>
  <si>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</si>
  <si>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</si>
  <si>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</si>
  <si>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</si>
  <si>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</si>
  <si>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</si>
  <si>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</si>
  <si>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</si>
  <si>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</si>
  <si>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</si>
  <si>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</si>
  <si>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</si>
  <si>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</si>
  <si>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</si>
  <si>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</si>
  <si>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</si>
  <si>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</si>
  <si>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</si>
  <si>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</si>
  <si>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</si>
  <si>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</si>
  <si>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</si>
  <si>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</si>
  <si>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</si>
  <si>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</si>
  <si>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</si>
  <si>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</si>
  <si>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</si>
  <si>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</si>
  <si>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</si>
  <si>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</si>
  <si>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</si>
  <si>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</si>
  <si>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</si>
  <si>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</si>
  <si>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</si>
  <si>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</si>
  <si>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</si>
  <si>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</si>
  <si>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</si>
  <si>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</si>
  <si>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</si>
  <si>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</si>
  <si>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</si>
  <si>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</si>
  <si>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</si>
  <si>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</si>
  <si>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</si>
  <si>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</si>
  <si>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</si>
  <si>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</si>
  <si>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</si>
  <si>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</si>
  <si>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</si>
  <si>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</si>
  <si>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</si>
  <si>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</si>
  <si>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</si>
  <si>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</si>
  <si>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</si>
  <si>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</si>
  <si>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</si>
  <si>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</si>
  <si>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</si>
  <si>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</si>
  <si>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</si>
  <si>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</si>
  <si>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</si>
  <si>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</si>
  <si>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</si>
  <si>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</si>
  <si>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</si>
  <si>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</si>
  <si>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</si>
  <si>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</si>
  <si>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</si>
  <si>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</si>
  <si>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</si>
  <si>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</si>
  <si>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</si>
  <si>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</si>
  <si>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</si>
  <si>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</si>
  <si>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</si>
  <si>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</si>
  <si>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</si>
  <si>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</si>
  <si>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</si>
  <si>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</si>
  <si>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</si>
  <si>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</si>
  <si>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</si>
  <si>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</si>
  <si>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</si>
  <si>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</si>
  <si>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</si>
  <si>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</si>
  <si>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</si>
  <si>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</si>
  <si>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</si>
  <si>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</si>
  <si>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</si>
  <si>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</si>
  <si>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</si>
  <si>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</si>
  <si>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</si>
  <si>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</si>
  <si>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</si>
  <si>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</si>
  <si>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</si>
  <si>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</si>
  <si>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</si>
  <si>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</si>
  <si>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</si>
  <si>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</si>
  <si>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</si>
  <si>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</si>
  <si>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</si>
  <si>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</si>
  <si>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</si>
  <si>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</si>
  <si>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</si>
  <si>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</si>
  <si>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</si>
  <si>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</si>
  <si>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</si>
  <si>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</si>
  <si>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</si>
  <si>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</si>
  <si>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</si>
  <si>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</si>
  <si>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</si>
  <si>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</si>
  <si>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</si>
  <si>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</si>
  <si>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</si>
  <si>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</si>
  <si>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</si>
  <si>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</si>
  <si>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</si>
  <si>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</si>
  <si>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</si>
  <si>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</si>
  <si>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</si>
  <si>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</si>
  <si>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</si>
  <si>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</si>
  <si>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</si>
  <si>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</si>
  <si>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</si>
  <si>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</si>
  <si>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</si>
  <si>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</si>
  <si>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</si>
  <si>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</si>
  <si>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</si>
  <si>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</si>
  <si>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</si>
  <si>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</si>
  <si>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</si>
  <si>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</si>
  <si>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</si>
  <si>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</si>
  <si>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</si>
  <si>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</si>
  <si>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</si>
  <si>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</si>
  <si>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</si>
  <si>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</si>
  <si>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</si>
  <si>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</si>
  <si>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</si>
  <si>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</si>
  <si>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</si>
  <si>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</si>
  <si>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</si>
  <si>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</si>
  <si>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</si>
  <si>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</si>
  <si>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</si>
  <si>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</si>
  <si>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</si>
  <si>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</si>
  <si>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</si>
  <si>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</si>
  <si>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</si>
  <si>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</si>
  <si>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</si>
  <si>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</si>
  <si>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</si>
  <si>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</si>
  <si>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</si>
  <si>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</si>
  <si>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</si>
  <si>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</si>
  <si>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</si>
  <si>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</si>
  <si>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</si>
  <si>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</si>
  <si>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</si>
  <si>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</si>
  <si>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</si>
  <si>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</si>
  <si>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</si>
  <si>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</si>
  <si>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</si>
  <si>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</si>
  <si>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</si>
  <si>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</si>
  <si>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</si>
  <si>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</si>
  <si>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</si>
  <si>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</si>
  <si>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</si>
  <si>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</si>
  <si>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</si>
  <si>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</si>
  <si>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</si>
  <si>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</si>
  <si>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</si>
  <si>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</si>
  <si>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</si>
  <si>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</si>
  <si>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</si>
  <si>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</si>
  <si>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</si>
  <si>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</si>
  <si>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</si>
  <si>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</si>
  <si>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</si>
  <si>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</si>
  <si>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</si>
  <si>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</si>
  <si>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</si>
  <si>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</si>
  <si>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</si>
  <si>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</si>
  <si>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</si>
  <si>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</si>
  <si>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</si>
  <si>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</si>
  <si>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</si>
  <si>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</si>
  <si>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</si>
  <si>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</si>
  <si>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</si>
  <si>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</si>
  <si>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</si>
  <si>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</si>
  <si>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</si>
  <si>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</si>
  <si>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</si>
  <si>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</si>
  <si>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</si>
  <si>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</si>
  <si>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</si>
  <si>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</si>
  <si>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</si>
  <si>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</si>
  <si>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</si>
  <si>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</si>
  <si>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</si>
  <si>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</si>
  <si>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</si>
  <si>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</si>
  <si>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</si>
  <si>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</si>
  <si>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</si>
  <si>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</si>
  <si>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</si>
  <si>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</si>
  <si>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</si>
  <si>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</si>
  <si>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</si>
  <si>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</si>
  <si>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</si>
  <si>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</si>
  <si>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</si>
  <si>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</si>
  <si>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</si>
  <si>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</si>
  <si>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</si>
  <si>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</si>
  <si>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</si>
  <si>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</si>
  <si>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</si>
  <si>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</si>
  <si>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</si>
  <si>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</si>
  <si>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</si>
  <si>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</si>
  <si>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</si>
  <si>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</si>
  <si>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</si>
  <si>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</si>
  <si>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</si>
  <si>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</si>
  <si>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</si>
  <si>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</si>
  <si>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</si>
  <si>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</si>
  <si>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</si>
  <si>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</si>
  <si>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</si>
  <si>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</si>
  <si>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</si>
  <si>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</si>
  <si>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</si>
  <si>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</si>
  <si>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</si>
  <si>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</si>
  <si>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</si>
  <si>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</si>
  <si>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</si>
  <si>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</si>
  <si>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</si>
  <si>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</si>
  <si>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</si>
  <si>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</si>
  <si>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</si>
  <si>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</si>
  <si>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</si>
  <si>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</si>
  <si>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</si>
  <si>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</si>
  <si>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</si>
  <si>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</si>
  <si>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</si>
  <si>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</si>
  <si>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</si>
  <si>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</si>
  <si>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</si>
  <si>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</si>
  <si>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</si>
  <si>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</si>
  <si>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</si>
  <si>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</si>
  <si>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</si>
  <si>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</si>
  <si>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</si>
  <si>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</si>
  <si>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</si>
  <si>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</si>
  <si>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</si>
  <si>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</si>
  <si>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</si>
  <si>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</si>
  <si>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</si>
  <si>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</si>
  <si>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</si>
  <si>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</si>
  <si>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</si>
  <si>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</si>
  <si>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</si>
  <si>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</si>
  <si>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</si>
  <si>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</si>
  <si>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</si>
  <si>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</si>
  <si>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</si>
  <si>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</si>
  <si>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</si>
  <si>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</si>
  <si>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</si>
  <si>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</si>
  <si>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</si>
  <si>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</si>
  <si>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</si>
  <si>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</si>
  <si>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</si>
  <si>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</si>
  <si>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</si>
  <si>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</si>
  <si>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</si>
  <si>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</si>
  <si>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</si>
  <si>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</si>
  <si>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</si>
  <si>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</si>
  <si>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</si>
  <si>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</si>
  <si>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</si>
  <si>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</si>
  <si>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</si>
  <si>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</si>
  <si>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</si>
  <si>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</si>
  <si>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</si>
  <si>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</si>
  <si>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</si>
  <si>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</si>
  <si>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</si>
  <si>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</si>
  <si>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</si>
  <si>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</si>
  <si>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</si>
  <si>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</si>
  <si>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</si>
  <si>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</si>
  <si>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</si>
  <si>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</si>
  <si>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</si>
  <si>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</si>
  <si>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</si>
  <si>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</si>
  <si>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</si>
  <si>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</si>
  <si>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</si>
  <si>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</si>
  <si>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</si>
  <si>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</si>
  <si>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</si>
  <si>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</si>
  <si>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</si>
  <si>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</si>
  <si>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</si>
  <si>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</si>
  <si>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</si>
  <si>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</si>
  <si>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</si>
  <si>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</si>
  <si>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</si>
  <si>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</si>
  <si>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</si>
  <si>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</si>
  <si>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</si>
  <si>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</si>
  <si>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</si>
  <si>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</si>
  <si>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</si>
  <si>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</si>
  <si>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</si>
  <si>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</si>
  <si>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</si>
  <si>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</si>
  <si>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</si>
  <si>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</si>
  <si>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</si>
  <si>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</si>
  <si>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</si>
  <si>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</si>
  <si>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</si>
  <si>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</si>
  <si>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</si>
  <si>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</si>
  <si>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</si>
  <si>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</si>
  <si>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</si>
  <si>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</si>
  <si>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</si>
  <si>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</si>
  <si>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</si>
  <si>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</si>
  <si>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</si>
  <si>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</si>
  <si>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</si>
  <si>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</si>
  <si>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</si>
  <si>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</si>
  <si>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</si>
  <si>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</si>
  <si>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</si>
  <si>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</si>
  <si>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</si>
  <si>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</si>
  <si>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</si>
  <si>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</si>
  <si>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</si>
  <si>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</si>
  <si>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</si>
  <si>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</si>
  <si>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</si>
  <si>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</si>
  <si>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</si>
  <si>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</si>
  <si>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</si>
  <si>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</si>
  <si>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</si>
  <si>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</si>
  <si>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</si>
  <si>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</si>
  <si>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</si>
  <si>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</si>
  <si>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</si>
  <si>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</si>
  <si>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</si>
  <si>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</si>
  <si>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</si>
  <si>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</si>
  <si>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</si>
  <si>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</si>
  <si>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</si>
  <si>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</si>
  <si>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</si>
  <si>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</si>
  <si>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</si>
  <si>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</si>
  <si>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</si>
  <si>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</si>
  <si>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</si>
  <si>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</si>
  <si>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</si>
  <si>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</si>
  <si>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</si>
  <si>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</si>
  <si>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</si>
  <si>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</si>
  <si>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</si>
  <si>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</si>
  <si>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</si>
  <si>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</si>
  <si>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</si>
  <si>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</si>
  <si>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</si>
  <si>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</si>
  <si>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</si>
  <si>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</si>
  <si>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</si>
  <si>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</si>
  <si>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</si>
  <si>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</si>
  <si>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</si>
  <si>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</si>
  <si>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</si>
  <si>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</si>
  <si>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</si>
  <si>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</si>
  <si>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</si>
  <si>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</si>
  <si>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</si>
  <si>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</si>
  <si>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</si>
  <si>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</si>
  <si>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</si>
  <si>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</si>
  <si>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</si>
  <si>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</si>
  <si>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</si>
  <si>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</si>
  <si>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</si>
  <si>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</si>
  <si>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</si>
  <si>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</si>
  <si>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</si>
  <si>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</si>
  <si>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</si>
  <si>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</si>
  <si>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</si>
  <si>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</si>
  <si>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</si>
  <si>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</si>
  <si>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</si>
  <si>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</si>
  <si>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</si>
  <si>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</si>
  <si>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</si>
  <si>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</si>
  <si>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</si>
  <si>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</si>
  <si>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</si>
  <si>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</si>
  <si>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</si>
  <si>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</si>
  <si>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</si>
  <si>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</si>
  <si>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</si>
  <si>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</si>
  <si>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</si>
  <si>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</si>
  <si>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</si>
  <si>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</si>
  <si>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</si>
  <si>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</si>
  <si>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</si>
  <si>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</si>
  <si>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</si>
  <si>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</si>
  <si>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</si>
  <si>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</si>
  <si>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</si>
  <si>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</si>
  <si>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</si>
  <si>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</si>
  <si>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</si>
  <si>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</si>
  <si>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</si>
  <si>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</si>
  <si>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</si>
  <si>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</si>
  <si>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</si>
  <si>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</si>
  <si>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</si>
  <si>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</si>
  <si>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</si>
  <si>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</si>
  <si>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</si>
  <si>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</si>
  <si>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</si>
  <si>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</si>
  <si>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</si>
  <si>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</si>
  <si>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</si>
  <si>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</si>
  <si>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</si>
  <si>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</si>
  <si>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</si>
  <si>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</si>
  <si>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</si>
  <si>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</si>
  <si>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</si>
  <si>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</si>
  <si>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</si>
  <si>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</si>
  <si>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</si>
  <si>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</si>
  <si>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</si>
  <si>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</si>
  <si>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</si>
  <si>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</si>
  <si>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</si>
  <si>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</si>
  <si>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</si>
  <si>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</si>
  <si>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</si>
  <si>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</si>
  <si>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</si>
  <si>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</si>
  <si>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</si>
  <si>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</si>
  <si>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</si>
  <si>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</si>
  <si>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</si>
  <si>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</si>
  <si>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</si>
  <si>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</si>
  <si>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</si>
  <si>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</si>
  <si>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</si>
  <si>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</si>
  <si>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</si>
  <si>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</si>
  <si>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</si>
  <si>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</si>
  <si>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</si>
  <si>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</si>
  <si>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</si>
  <si>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</si>
  <si>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</si>
  <si>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</si>
  <si>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</si>
  <si>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</si>
  <si>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</si>
  <si>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</si>
  <si>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</si>
  <si>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</si>
  <si>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</si>
  <si>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</si>
  <si>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</si>
  <si>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</si>
  <si>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</si>
  <si>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</si>
  <si>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</si>
  <si>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</si>
  <si>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</si>
  <si>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</si>
  <si>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</si>
  <si>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</si>
  <si>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</si>
  <si>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</si>
  <si>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</si>
  <si>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</si>
  <si>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</si>
  <si>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</si>
  <si>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</si>
  <si>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</si>
  <si>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</si>
  <si>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</si>
  <si>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</si>
  <si>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</si>
  <si>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</si>
  <si>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</si>
  <si>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</si>
  <si>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</si>
  <si>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</si>
  <si>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</si>
  <si>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</si>
  <si>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</si>
  <si>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</si>
  <si>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</si>
  <si>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</si>
  <si>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</si>
  <si>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</si>
  <si>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</si>
  <si>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</si>
  <si>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</si>
  <si>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</si>
  <si>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</si>
  <si>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</si>
  <si>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</si>
  <si>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</si>
  <si>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</si>
  <si>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</si>
  <si>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</si>
  <si>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</si>
  <si>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</si>
  <si>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</si>
  <si>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</si>
  <si>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</si>
  <si>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</si>
  <si>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</si>
  <si>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</si>
  <si>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</si>
  <si>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</si>
  <si>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</si>
  <si>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</si>
  <si>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</si>
  <si>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</si>
  <si>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</si>
  <si>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</si>
  <si>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</si>
  <si>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</si>
  <si>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</si>
  <si>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</si>
  <si>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</si>
  <si>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</si>
  <si>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</si>
  <si>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</si>
  <si>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</si>
  <si>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</si>
  <si>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</si>
  <si>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</si>
  <si>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</si>
  <si>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</si>
  <si>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</si>
  <si>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</si>
  <si>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</si>
  <si>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</si>
  <si>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</si>
  <si>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</si>
  <si>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</si>
  <si>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</si>
  <si>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</si>
  <si>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</si>
  <si>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</si>
  <si>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</si>
  <si>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</si>
  <si>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</si>
  <si>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</si>
  <si>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</si>
  <si>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</si>
  <si>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</si>
  <si>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</si>
  <si>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</si>
  <si>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</si>
  <si>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</si>
  <si>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</si>
  <si>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</si>
  <si>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</si>
  <si>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</si>
  <si>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</si>
  <si>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</si>
  <si>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</si>
  <si>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</si>
  <si>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</si>
  <si>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</si>
  <si>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</si>
  <si>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</si>
  <si>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</si>
  <si>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</si>
  <si>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</si>
  <si>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</si>
  <si>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</si>
  <si>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</si>
  <si>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</si>
  <si>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</si>
  <si>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</si>
  <si>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</si>
  <si>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</si>
  <si>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</si>
  <si>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</si>
  <si>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</si>
  <si>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</si>
  <si>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</si>
  <si>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</si>
  <si>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</si>
  <si>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</si>
  <si>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</si>
  <si>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</si>
  <si>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</si>
  <si>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</si>
  <si>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</si>
  <si>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</si>
  <si>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</si>
  <si>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</si>
  <si>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</si>
  <si>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</si>
  <si>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</si>
  <si>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</si>
  <si>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</si>
  <si>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</si>
  <si>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</si>
  <si>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</si>
  <si>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</si>
  <si>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</si>
  <si>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</si>
  <si>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</si>
  <si>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</si>
  <si>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</si>
  <si>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</si>
  <si>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</si>
  <si>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</si>
  <si>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</si>
  <si>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</si>
  <si>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</si>
  <si>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</si>
  <si>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</si>
  <si>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</si>
  <si>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</si>
  <si>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</si>
  <si>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</si>
  <si>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</si>
  <si>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</si>
  <si>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</si>
  <si>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</si>
  <si>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</si>
  <si>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</si>
  <si>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</si>
  <si>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</si>
  <si>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</si>
  <si>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</si>
  <si>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</si>
  <si>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</si>
  <si>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</si>
  <si>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</si>
  <si>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</si>
  <si>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</si>
  <si>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</si>
  <si>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</si>
  <si>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</si>
  <si>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</si>
  <si>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</si>
  <si>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</si>
  <si>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</si>
  <si>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</si>
  <si>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</si>
  <si>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</si>
  <si>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</si>
  <si>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</si>
  <si>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</si>
  <si>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</si>
  <si>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</si>
  <si>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</si>
  <si>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</si>
  <si>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</si>
  <si>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</si>
  <si>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</si>
  <si>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</si>
  <si>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</si>
  <si>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</si>
  <si>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</si>
  <si>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</si>
  <si>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</si>
  <si>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</si>
  <si>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</si>
  <si>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</si>
  <si>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</si>
  <si>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</si>
  <si>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</si>
  <si>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</si>
  <si>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</si>
  <si>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</si>
  <si>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</si>
  <si>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</si>
  <si>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</si>
  <si>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</si>
  <si>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</si>
  <si>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</si>
  <si>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</si>
  <si>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</si>
  <si>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</si>
  <si>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</si>
  <si>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</si>
  <si>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</si>
  <si>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</si>
  <si>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</si>
  <si>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</si>
  <si>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</si>
  <si>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</si>
  <si>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</si>
  <si>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</si>
  <si>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</si>
  <si>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</si>
  <si>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</si>
  <si>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</si>
  <si>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</si>
  <si>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</si>
  <si>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</si>
  <si>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</si>
  <si>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</si>
  <si>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</si>
  <si>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</si>
  <si>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</si>
  <si>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</si>
  <si>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</si>
  <si>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</si>
  <si>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</si>
  <si>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</si>
  <si>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</si>
  <si>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</si>
  <si>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</si>
  <si>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</si>
  <si>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</si>
  <si>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</si>
  <si>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</si>
  <si>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</si>
  <si>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</si>
  <si>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</si>
  <si>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</si>
  <si>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</si>
  <si>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</si>
  <si>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</si>
  <si>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</si>
  <si>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</si>
  <si>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</si>
  <si>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</si>
  <si>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</si>
  <si>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</si>
  <si>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</si>
  <si>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</si>
  <si>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</si>
  <si>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</si>
  <si>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</si>
  <si>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</si>
  <si>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</si>
  <si>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</si>
  <si>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</si>
  <si>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</si>
  <si>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</si>
  <si>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</si>
  <si>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</si>
  <si>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</si>
  <si>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</si>
  <si>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</si>
  <si>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</si>
  <si>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</si>
  <si>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</si>
  <si>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</si>
  <si>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</si>
  <si>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</si>
  <si>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</si>
  <si>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</si>
  <si>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</si>
  <si>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</si>
  <si>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</si>
  <si>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</si>
  <si>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</si>
  <si>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</si>
  <si>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</si>
  <si>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</si>
  <si>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</si>
  <si>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</si>
  <si>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</si>
  <si>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</si>
  <si>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</si>
  <si>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</si>
  <si>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</si>
  <si>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</si>
  <si>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</si>
  <si>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</si>
  <si>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</si>
  <si>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</si>
  <si>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</si>
  <si>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</si>
  <si>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</si>
  <si>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</si>
  <si>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</si>
  <si>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</si>
  <si>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</si>
  <si>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</si>
  <si>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</si>
  <si>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</si>
  <si>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</si>
  <si>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</si>
  <si>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</si>
  <si>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</si>
  <si>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</si>
  <si>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</si>
  <si>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</si>
  <si>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</si>
  <si>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</si>
  <si>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</si>
  <si>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</si>
  <si>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</si>
  <si>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</si>
  <si>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</si>
  <si>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</si>
  <si>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</si>
  <si>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</si>
  <si>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</si>
  <si>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</si>
  <si>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</si>
  <si>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</si>
  <si>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</si>
  <si>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</si>
  <si>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</si>
  <si>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</si>
  <si>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</si>
  <si>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</si>
  <si>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</si>
  <si>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</si>
  <si>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</si>
  <si>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</si>
  <si>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</si>
  <si>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</si>
  <si>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</si>
  <si>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</si>
  <si>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</si>
  <si>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</si>
  <si>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</si>
  <si>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</si>
  <si>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</si>
  <si>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</si>
  <si>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</si>
  <si>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</si>
  <si>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</si>
  <si>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</si>
  <si>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</si>
  <si>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</si>
  <si>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</si>
  <si>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</si>
  <si>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</si>
  <si>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</si>
  <si>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</si>
  <si>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</si>
  <si>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</si>
  <si>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</si>
  <si>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</si>
  <si>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</si>
  <si>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</si>
  <si>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</si>
  <si>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</si>
  <si>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</si>
  <si>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</si>
  <si>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</si>
  <si>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</si>
  <si>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</si>
  <si>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</si>
  <si>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</si>
  <si>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</si>
  <si>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</si>
  <si>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</si>
  <si>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</si>
  <si>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</si>
  <si>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</si>
  <si>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</si>
  <si>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</si>
  <si>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</si>
  <si>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</si>
  <si>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</si>
  <si>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</si>
  <si>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</si>
  <si>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</si>
  <si>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</si>
  <si>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</si>
  <si>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</si>
  <si>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</si>
  <si>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</si>
  <si>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</si>
  <si>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</si>
  <si>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</si>
  <si>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</si>
  <si>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</si>
  <si>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</si>
  <si>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</si>
  <si>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</si>
  <si>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</si>
  <si>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</si>
  <si>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</si>
  <si>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</si>
  <si>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</si>
  <si>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</si>
  <si>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</si>
  <si>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</si>
  <si>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</si>
  <si>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</si>
  <si>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</si>
  <si>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</si>
  <si>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</si>
  <si>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</si>
  <si>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</si>
  <si>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</si>
  <si>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</si>
  <si>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</si>
  <si>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</si>
  <si>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</si>
  <si>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</si>
  <si>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</si>
  <si>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</si>
  <si>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</si>
  <si>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</si>
  <si>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</si>
  <si>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</si>
  <si>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</si>
  <si>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</si>
  <si>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</si>
  <si>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</si>
  <si>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</si>
  <si>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</si>
  <si>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</si>
  <si>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</si>
  <si>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</si>
  <si>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</si>
  <si>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</si>
  <si>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</si>
  <si>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</si>
  <si>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</si>
  <si>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</si>
  <si>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</si>
  <si>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</si>
  <si>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</si>
  <si>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</si>
  <si>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</si>
  <si>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</si>
  <si>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</si>
  <si>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</si>
  <si>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</si>
  <si>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</si>
  <si>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</si>
  <si>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</si>
  <si>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</si>
  <si>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</si>
  <si>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</si>
  <si>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</si>
  <si>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</si>
  <si>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</si>
  <si>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</si>
  <si>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</si>
  <si>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</si>
  <si>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</si>
  <si>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</si>
  <si>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</si>
  <si>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</si>
  <si>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</si>
  <si>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</si>
  <si>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</si>
  <si>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</si>
  <si>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</si>
  <si>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</si>
  <si>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</si>
  <si>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</si>
  <si>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</si>
  <si>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</si>
  <si>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</si>
  <si>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</si>
  <si>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</si>
  <si>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</si>
  <si>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</si>
  <si>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</si>
  <si>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</si>
  <si>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</si>
  <si>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</si>
  <si>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</si>
  <si>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</si>
  <si>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</si>
  <si>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</si>
  <si>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</si>
  <si>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</si>
  <si>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</si>
  <si>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</si>
  <si>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</si>
  <si>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</si>
  <si>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</si>
  <si>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</si>
  <si>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</si>
  <si>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</si>
  <si>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</si>
  <si>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</si>
  <si>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</si>
  <si>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</si>
  <si>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</si>
  <si>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</si>
  <si>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</si>
  <si>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</si>
  <si>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</si>
  <si>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</si>
  <si>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</si>
  <si>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</si>
  <si>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</si>
  <si>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</si>
  <si>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</si>
  <si>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</si>
  <si>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</si>
  <si>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</si>
  <si>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</si>
  <si>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</si>
  <si>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</si>
  <si>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</si>
  <si>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</si>
  <si>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</si>
  <si>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</si>
  <si>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</si>
  <si>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</si>
  <si>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</si>
  <si>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</si>
  <si>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</si>
  <si>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</si>
  <si>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</si>
  <si>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</si>
  <si>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</si>
  <si>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</si>
  <si>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</si>
  <si>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</si>
  <si>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</si>
  <si>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</si>
  <si>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</si>
  <si>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</si>
  <si>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</si>
  <si>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</si>
  <si>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</si>
  <si>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</si>
  <si>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</si>
  <si>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</si>
  <si>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</si>
  <si>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</si>
  <si>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</si>
  <si>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</si>
  <si>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</si>
  <si>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</si>
  <si>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</si>
  <si>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</si>
  <si>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</si>
  <si>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</si>
  <si>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</si>
  <si>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</si>
  <si>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</si>
  <si>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</si>
  <si>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</si>
  <si>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</si>
  <si>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</si>
  <si>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</si>
  <si>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</si>
  <si>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</si>
  <si>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</si>
  <si>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</si>
  <si>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</si>
  <si>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</si>
  <si>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</si>
  <si>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</si>
  <si>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</si>
  <si>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</si>
  <si>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</si>
  <si>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</si>
  <si>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</si>
  <si>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</si>
  <si>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</si>
  <si>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</si>
  <si>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</si>
  <si>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</si>
  <si>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</si>
  <si>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</si>
  <si>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</si>
  <si>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</si>
  <si>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</si>
  <si>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</si>
  <si>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</si>
  <si>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</si>
  <si>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</si>
  <si>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</si>
  <si>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</si>
  <si>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</si>
  <si>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</si>
  <si>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</si>
  <si>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</si>
  <si>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</si>
  <si>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</si>
  <si>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</si>
  <si>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</si>
  <si>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</si>
  <si>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</si>
  <si>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</si>
  <si>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</si>
  <si>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</si>
  <si>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</si>
  <si>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</si>
  <si>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</si>
  <si>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</si>
  <si>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</si>
  <si>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</si>
  <si>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</si>
  <si>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</si>
  <si>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</si>
  <si>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</si>
  <si>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</si>
  <si>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</si>
  <si>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</si>
  <si>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</si>
  <si>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</si>
  <si>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</si>
  <si>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</si>
  <si>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</si>
  <si>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</si>
  <si>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</si>
  <si>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</si>
  <si>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</si>
  <si>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</si>
  <si>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</si>
  <si>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</si>
  <si>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</si>
  <si>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</si>
  <si>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</si>
  <si>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</si>
  <si>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</si>
  <si>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</si>
  <si>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</si>
  <si>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</si>
  <si>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</si>
  <si>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</si>
  <si>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</si>
  <si>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</si>
  <si>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</si>
  <si>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</si>
  <si>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</si>
  <si>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</si>
  <si>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</si>
  <si>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</si>
  <si>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</si>
  <si>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</si>
  <si>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</si>
  <si>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</si>
  <si>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</si>
  <si>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</si>
  <si>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</si>
  <si>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</si>
  <si>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</si>
  <si>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</si>
  <si>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</si>
  <si>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</si>
  <si>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</si>
  <si>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</si>
  <si>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</si>
  <si>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</si>
  <si>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</si>
  <si>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</si>
  <si>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</si>
  <si>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</si>
  <si>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</si>
  <si>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</si>
  <si>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</si>
  <si>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</si>
  <si>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</si>
  <si>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</si>
  <si>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</si>
  <si>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</si>
  <si>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</si>
  <si>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</si>
  <si>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</si>
  <si>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</si>
  <si>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</si>
  <si>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</si>
  <si>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</si>
  <si>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</si>
  <si>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</si>
  <si>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</si>
  <si>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</si>
  <si>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</si>
  <si>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</si>
  <si>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</si>
  <si>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</si>
  <si>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</si>
  <si>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</si>
  <si>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</si>
  <si>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</si>
  <si>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</si>
  <si>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</si>
  <si>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</si>
  <si>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</si>
  <si>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</si>
  <si>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</si>
  <si>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</si>
  <si>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</si>
  <si>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</si>
  <si>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</si>
  <si>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</si>
  <si>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</si>
  <si>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</si>
  <si>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</si>
  <si>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</si>
  <si>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</si>
  <si>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</si>
  <si>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</si>
  <si>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</si>
  <si>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</si>
  <si>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</si>
  <si>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</si>
  <si>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</si>
  <si>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</si>
  <si>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</si>
  <si>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</si>
  <si>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</si>
  <si>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</si>
  <si>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</si>
  <si>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</si>
  <si>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</si>
  <si>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</si>
  <si>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</si>
  <si>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</si>
  <si>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</si>
  <si>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</si>
  <si>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</si>
  <si>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</si>
  <si>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</si>
  <si>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</si>
  <si>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</si>
  <si>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</si>
  <si>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</si>
  <si>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</si>
  <si>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</si>
  <si>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</si>
  <si>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</si>
  <si>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</si>
  <si>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</si>
  <si>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</si>
  <si>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</si>
  <si>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</si>
  <si>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</si>
  <si>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</si>
  <si>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</si>
  <si>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</si>
  <si>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</si>
  <si>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</si>
  <si>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</si>
  <si>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</si>
  <si>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</si>
  <si>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</si>
  <si>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</si>
  <si>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</si>
  <si>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</si>
  <si>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</si>
  <si>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</si>
  <si>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</si>
  <si>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</si>
  <si>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</si>
  <si>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</si>
  <si>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</si>
  <si>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</si>
  <si>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</si>
  <si>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</si>
  <si>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</si>
  <si>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</si>
  <si>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</si>
  <si>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</si>
  <si>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</si>
  <si>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</si>
  <si>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</si>
  <si>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</si>
  <si>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</si>
  <si>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</si>
  <si>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</si>
  <si>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</si>
  <si>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</si>
  <si>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</si>
  <si>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</si>
  <si>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</si>
  <si>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</si>
  <si>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</si>
  <si>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</si>
  <si>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</si>
  <si>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</si>
  <si>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</si>
  <si>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</si>
  <si>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</si>
  <si>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</si>
  <si>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</si>
  <si>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</si>
  <si>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</si>
  <si>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</si>
  <si>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</si>
  <si>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</si>
  <si>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</si>
  <si>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</si>
  <si>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</si>
  <si>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</si>
  <si>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</si>
  <si>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</si>
  <si>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</si>
  <si>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</si>
  <si>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</si>
  <si>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</si>
  <si>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</si>
  <si>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</si>
  <si>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</si>
  <si>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</si>
  <si>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</si>
  <si>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</si>
  <si>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</si>
  <si>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</si>
  <si>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</si>
  <si>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</si>
  <si>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</si>
  <si>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</si>
  <si>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</si>
  <si>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</si>
  <si>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</si>
  <si>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</si>
  <si>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</si>
  <si>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</si>
  <si>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</si>
  <si>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</si>
  <si>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</si>
  <si>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</si>
  <si>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</si>
  <si>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</si>
  <si>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</si>
  <si>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</si>
  <si>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</si>
  <si>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</si>
  <si>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</si>
  <si>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</si>
  <si>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</si>
  <si>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</si>
  <si>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</si>
  <si>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</si>
  <si>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</si>
  <si>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</si>
  <si>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</si>
  <si>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</si>
  <si>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</si>
  <si>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</si>
  <si>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</si>
  <si>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</si>
  <si>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</si>
  <si>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</si>
  <si>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</si>
  <si>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</si>
  <si>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</si>
  <si>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</si>
  <si>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</si>
  <si>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</si>
  <si>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</si>
  <si>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</si>
  <si>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</si>
  <si>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</si>
  <si>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</si>
  <si>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</si>
  <si>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</si>
  <si>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</si>
  <si>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</si>
  <si>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</si>
  <si>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</si>
  <si>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</si>
  <si>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</si>
  <si>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</si>
  <si>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</si>
  <si>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</si>
  <si>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</si>
  <si>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</si>
  <si>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</si>
  <si>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</si>
  <si>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</si>
  <si>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</si>
  <si>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</si>
  <si>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</si>
  <si>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</si>
  <si>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</si>
  <si>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</si>
  <si>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</si>
  <si>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</si>
  <si>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</si>
  <si>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</si>
  <si>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</si>
  <si>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</si>
  <si>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</si>
  <si>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</si>
  <si>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</si>
  <si>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</si>
  <si>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</si>
  <si>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</si>
  <si>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</si>
  <si>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</si>
  <si>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</si>
  <si>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</si>
  <si>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</si>
  <si>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</si>
  <si>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</si>
  <si>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</si>
  <si>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</si>
  <si>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</si>
  <si>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</si>
  <si>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</si>
  <si>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</si>
  <si>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</si>
  <si>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</si>
  <si>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</si>
  <si>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</si>
  <si>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</si>
  <si>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</si>
  <si>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</si>
  <si>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</si>
  <si>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</si>
  <si>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</si>
  <si>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</si>
  <si>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</si>
  <si>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</si>
  <si>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</si>
  <si>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</si>
  <si>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</si>
  <si>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</si>
  <si>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</si>
  <si>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</si>
  <si>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</si>
  <si>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</si>
  <si>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</si>
  <si>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</si>
  <si>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</si>
  <si>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</si>
  <si>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</si>
  <si>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</si>
  <si>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</si>
  <si>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</si>
  <si>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</si>
  <si>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</si>
  <si>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</si>
  <si>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</si>
  <si>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</si>
  <si>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</si>
  <si>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</si>
  <si>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</si>
  <si>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</si>
  <si>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</si>
  <si>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</si>
  <si>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</si>
  <si>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</si>
  <si>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</si>
  <si>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</si>
  <si>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</si>
  <si>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</si>
  <si>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</si>
  <si>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</si>
  <si>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</si>
  <si>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</si>
  <si>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</si>
  <si>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</si>
  <si>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</si>
  <si>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</si>
  <si>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</si>
  <si>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</si>
  <si>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</si>
  <si>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</si>
  <si>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</si>
  <si>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</si>
  <si>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</si>
  <si>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</si>
  <si>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</si>
  <si>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</si>
  <si>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</si>
  <si>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</si>
  <si>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</si>
  <si>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</si>
  <si>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</si>
  <si>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</si>
  <si>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</si>
  <si>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</si>
  <si>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</si>
  <si>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</si>
  <si>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</si>
  <si>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</si>
  <si>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</si>
  <si>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</si>
  <si>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</si>
  <si>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</si>
  <si>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</si>
  <si>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</si>
  <si>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</si>
  <si>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</si>
  <si>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</si>
  <si>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</si>
  <si>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</si>
  <si>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</si>
  <si>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</si>
  <si>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</si>
  <si>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</si>
  <si>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</si>
  <si>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</si>
  <si>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</si>
  <si>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</si>
  <si>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</si>
  <si>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</si>
  <si>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</si>
  <si>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</si>
  <si>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</si>
  <si>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</si>
  <si>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</si>
  <si>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</si>
  <si>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</si>
  <si>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</si>
  <si>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</si>
  <si>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</si>
  <si>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</si>
  <si>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</si>
  <si>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</si>
  <si>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</si>
  <si>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</si>
  <si>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</si>
  <si>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</si>
  <si>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</si>
  <si>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</si>
  <si>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</si>
  <si>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</si>
  <si>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</si>
  <si>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</si>
  <si>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</si>
  <si>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</si>
  <si>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</si>
  <si>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</si>
  <si>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</si>
  <si>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</si>
  <si>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</si>
  <si>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</si>
  <si>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</si>
  <si>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</si>
  <si>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</si>
  <si>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</si>
  <si>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</si>
  <si>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</si>
  <si>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</si>
  <si>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</si>
  <si>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</si>
  <si>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</si>
  <si>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</si>
  <si>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</si>
  <si>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</si>
  <si>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</si>
  <si>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</si>
  <si>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</si>
  <si>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</si>
  <si>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</si>
  <si>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</si>
  <si>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</si>
  <si>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</si>
  <si>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</si>
  <si>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</si>
  <si>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</si>
  <si>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</si>
  <si>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</si>
  <si>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</si>
  <si>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</si>
  <si>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</si>
  <si>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</si>
  <si>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</si>
  <si>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</si>
  <si>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</si>
  <si>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</si>
  <si>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</si>
  <si>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</si>
  <si>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</si>
  <si>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</si>
  <si>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</si>
  <si>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</si>
  <si>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</si>
  <si>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</si>
  <si>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</si>
  <si>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</si>
  <si>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</si>
  <si>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</si>
  <si>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</si>
  <si>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</si>
  <si>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</si>
  <si>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</si>
  <si>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</si>
  <si>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</si>
  <si>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</si>
  <si>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</si>
  <si>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</si>
  <si>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</si>
  <si>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</si>
  <si>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</si>
  <si>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</si>
  <si>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</si>
  <si>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</si>
  <si>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</si>
  <si>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</si>
  <si>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</si>
  <si>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</si>
  <si>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</si>
  <si>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</si>
  <si>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</si>
  <si>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</si>
  <si>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</si>
  <si>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</si>
  <si>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</si>
  <si>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</si>
  <si>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</si>
  <si>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</si>
  <si>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</si>
  <si>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</si>
  <si>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</si>
  <si>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</si>
  <si>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</si>
  <si>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</si>
  <si>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</si>
  <si>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</si>
  <si>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</si>
  <si>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</si>
  <si>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</si>
  <si>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</si>
  <si>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</si>
  <si>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</si>
  <si>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</si>
  <si>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</si>
  <si>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</si>
  <si>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</si>
  <si>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</si>
  <si>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</si>
  <si>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</si>
  <si>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</si>
  <si>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</si>
  <si>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</si>
  <si>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</si>
  <si>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</si>
  <si>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</si>
  <si>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</si>
  <si>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</si>
  <si>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</si>
  <si>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</si>
  <si>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</si>
  <si>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</si>
  <si>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</si>
  <si>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</si>
  <si>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</si>
  <si>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</si>
  <si>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</si>
  <si>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</si>
  <si>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</si>
  <si>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</si>
  <si>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</si>
  <si>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</si>
  <si>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</si>
  <si>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</si>
  <si>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</si>
  <si>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</si>
  <si>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</si>
  <si>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</si>
  <si>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</si>
  <si>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</si>
  <si>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</si>
  <si>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</si>
  <si>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</si>
  <si>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</si>
  <si>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</si>
  <si>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</si>
  <si>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</si>
  <si>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</si>
  <si>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</si>
  <si>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</si>
  <si>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</si>
  <si>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</si>
  <si>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</si>
  <si>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</si>
  <si>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</si>
  <si>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</si>
  <si>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</si>
  <si>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</si>
  <si>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</si>
  <si>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</si>
  <si>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</si>
  <si>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</si>
  <si>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</si>
  <si>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</si>
  <si>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</si>
  <si>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</si>
  <si>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</si>
  <si>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</si>
  <si>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</si>
  <si>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</si>
  <si>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</si>
  <si>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</si>
  <si>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</si>
  <si>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</si>
  <si>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</si>
  <si>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</si>
  <si>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</si>
  <si>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</si>
  <si>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</si>
  <si>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</si>
  <si>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</si>
  <si>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</si>
  <si>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</si>
  <si>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</si>
  <si>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</si>
  <si>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</si>
  <si>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</si>
  <si>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</si>
  <si>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</si>
  <si>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</si>
  <si>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</si>
  <si>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</si>
  <si>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</si>
  <si>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</si>
  <si>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</si>
  <si>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</si>
  <si>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</si>
  <si>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</si>
  <si>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</si>
  <si>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</si>
  <si>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</si>
  <si>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</si>
  <si>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</si>
  <si>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</si>
  <si>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</si>
  <si>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</si>
  <si>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</si>
  <si>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</si>
  <si>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</si>
  <si>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</si>
  <si>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</si>
  <si>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</si>
  <si>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</si>
  <si>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</si>
  <si>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</si>
  <si>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</si>
  <si>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</si>
  <si>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</si>
  <si>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</si>
  <si>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</si>
  <si>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</si>
  <si>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</si>
  <si>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</si>
  <si>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</si>
  <si>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</si>
  <si>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</si>
  <si>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</si>
  <si>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</si>
  <si>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</si>
  <si>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</si>
  <si>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</si>
  <si>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</si>
  <si>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</si>
  <si>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</si>
  <si>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</si>
  <si>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</si>
  <si>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</si>
  <si>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</si>
  <si>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</si>
  <si>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</si>
  <si>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</si>
  <si>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</si>
  <si>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</si>
  <si>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</si>
  <si>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</si>
  <si>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</si>
  <si>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</si>
  <si>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</si>
  <si>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</si>
  <si>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</si>
  <si>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</si>
  <si>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</si>
  <si>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</si>
  <si>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</si>
  <si>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</si>
  <si>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</si>
  <si>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</si>
  <si>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</si>
  <si>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</si>
  <si>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</si>
  <si>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</si>
  <si>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</si>
  <si>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</si>
  <si>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</si>
  <si>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</si>
  <si>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</si>
  <si>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</si>
  <si>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</si>
  <si>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</si>
  <si>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</si>
  <si>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</si>
  <si>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</si>
  <si>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</si>
  <si>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</si>
  <si>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</si>
  <si>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</si>
  <si>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</si>
  <si>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</si>
  <si>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</si>
  <si>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</si>
  <si>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</si>
  <si>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</si>
  <si>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</si>
  <si>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</si>
  <si>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</si>
  <si>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</si>
  <si>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</si>
  <si>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</si>
  <si>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</si>
  <si>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</si>
  <si>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</si>
  <si>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</si>
  <si>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</si>
  <si>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</si>
  <si>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</si>
  <si>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</si>
  <si>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</si>
  <si>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</si>
  <si>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</si>
  <si>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</si>
  <si>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</si>
  <si>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</si>
  <si>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</si>
  <si>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</si>
  <si>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</si>
  <si>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</si>
  <si>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</si>
  <si>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</si>
  <si>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</si>
  <si>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</si>
  <si>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</si>
  <si>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</si>
  <si>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</si>
  <si>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</si>
  <si>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</si>
  <si>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</si>
  <si>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</si>
  <si>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</si>
  <si>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</si>
  <si>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</si>
  <si>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</si>
  <si>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</si>
  <si>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</si>
  <si>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</si>
  <si>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</si>
  <si>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</si>
  <si>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</si>
  <si>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</si>
  <si>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</si>
  <si>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</si>
  <si>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</si>
  <si>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</si>
  <si>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</si>
  <si>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</si>
  <si>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</si>
  <si>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</si>
  <si>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</si>
  <si>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</si>
  <si>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</si>
  <si>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</si>
  <si>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</si>
  <si>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</si>
  <si>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</si>
  <si>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</si>
  <si>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</si>
  <si>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</si>
  <si>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</si>
  <si>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</si>
  <si>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</si>
  <si>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</si>
  <si>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</si>
  <si>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</si>
  <si>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</si>
  <si>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</si>
  <si>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</si>
  <si>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</si>
  <si>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</si>
  <si>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</si>
  <si>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</si>
  <si>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</si>
  <si>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</si>
  <si>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</si>
  <si>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</si>
  <si>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</si>
  <si>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</si>
  <si>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</si>
  <si>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</si>
  <si>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</si>
  <si>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</si>
  <si>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</si>
  <si>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</si>
  <si>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</si>
  <si>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</si>
  <si>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</si>
  <si>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</si>
  <si>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</si>
  <si>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</si>
  <si>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</si>
  <si>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</si>
  <si>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</si>
  <si>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</si>
  <si>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</si>
  <si>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</si>
  <si>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</si>
  <si>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</si>
  <si>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</si>
  <si>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</si>
  <si>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</si>
  <si>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</si>
  <si>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</si>
  <si>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</si>
  <si>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</si>
  <si>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</si>
  <si>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</si>
  <si>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</si>
  <si>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</si>
  <si>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</si>
  <si>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</si>
  <si>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</si>
  <si>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</si>
  <si>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</si>
  <si>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</si>
  <si>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</si>
  <si>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</si>
  <si>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</si>
  <si>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</si>
  <si>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</si>
  <si>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</si>
  <si>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</si>
  <si>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</si>
  <si>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</si>
  <si>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</si>
  <si>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</si>
  <si>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</si>
  <si>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</si>
  <si>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</si>
  <si>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</si>
  <si>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</si>
  <si>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</si>
  <si>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</si>
  <si>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</si>
  <si>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</si>
  <si>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</si>
  <si>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</si>
  <si>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</si>
  <si>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</si>
  <si>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</si>
  <si>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</si>
  <si>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</si>
  <si>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</si>
  <si>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</si>
  <si>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</si>
  <si>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</si>
  <si>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</si>
  <si>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</si>
  <si>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</si>
  <si>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</si>
  <si>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</si>
  <si>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</si>
  <si>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</si>
  <si>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</si>
  <si>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</si>
  <si>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</si>
  <si>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</si>
  <si>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</si>
  <si>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</si>
  <si>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</si>
  <si>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</si>
  <si>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</si>
  <si>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</si>
  <si>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</si>
  <si>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</si>
  <si>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</si>
  <si>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</si>
  <si>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</si>
  <si>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</si>
  <si>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</si>
  <si>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</si>
  <si>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</si>
  <si>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</si>
  <si>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</si>
  <si>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</si>
  <si>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</si>
  <si>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</si>
  <si>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</si>
  <si>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</si>
  <si>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</si>
  <si>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</si>
  <si>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</si>
  <si>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</si>
  <si>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</si>
  <si>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</si>
  <si>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</si>
  <si>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</si>
  <si>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</si>
  <si>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</si>
  <si>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</si>
  <si>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</si>
  <si>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</si>
  <si>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</si>
  <si>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</si>
  <si>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</si>
  <si>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</si>
  <si>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</si>
  <si>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</si>
  <si>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</si>
  <si>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</si>
  <si>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</si>
  <si>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</si>
  <si>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</si>
  <si>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</si>
  <si>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</si>
  <si>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</si>
  <si>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</si>
  <si>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</si>
  <si>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</si>
  <si>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</si>
  <si>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</si>
  <si>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</si>
  <si>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</si>
  <si>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</si>
  <si>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</si>
  <si>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</si>
  <si>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</si>
  <si>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</si>
  <si>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</si>
  <si>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</si>
  <si>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</si>
  <si>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</si>
  <si>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</si>
  <si>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</si>
  <si>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</si>
  <si>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</si>
  <si>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</si>
  <si>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</si>
  <si>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</si>
  <si>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</si>
  <si>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</si>
  <si>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</si>
  <si>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</si>
  <si>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</si>
  <si>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</si>
  <si>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</si>
  <si>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</si>
  <si>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</si>
  <si>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</si>
  <si>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</si>
  <si>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</si>
  <si>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</si>
  <si>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</si>
  <si>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</si>
  <si>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</si>
  <si>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</si>
  <si>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</si>
  <si>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</si>
  <si>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</si>
  <si>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</si>
  <si>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</si>
  <si>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</si>
  <si>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</si>
  <si>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</si>
  <si>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</si>
  <si>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</si>
  <si>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</si>
  <si>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</si>
  <si>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</si>
  <si>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</si>
  <si>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</si>
  <si>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</si>
  <si>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</si>
  <si>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</si>
  <si>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</si>
  <si>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</si>
  <si>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</si>
  <si>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</si>
  <si>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</si>
  <si>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</si>
  <si>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</si>
  <si>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</si>
  <si>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</si>
  <si>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</si>
  <si>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</si>
  <si>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</si>
  <si>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</si>
  <si>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</si>
  <si>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</si>
  <si>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</si>
  <si>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</si>
  <si>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</si>
  <si>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</si>
  <si>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</si>
  <si>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</si>
  <si>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</si>
  <si>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</si>
  <si>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</si>
  <si>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</si>
  <si>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</si>
  <si>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</si>
  <si>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</si>
  <si>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</si>
  <si>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</si>
  <si>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</si>
  <si>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</si>
  <si>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</si>
  <si>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</si>
  <si>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</si>
  <si>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</si>
  <si>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</si>
  <si>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</si>
  <si>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</si>
  <si>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</si>
  <si>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</si>
  <si>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</si>
  <si>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</si>
  <si>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</si>
  <si>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</si>
  <si>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</si>
  <si>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</si>
  <si>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</si>
  <si>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</si>
  <si>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</si>
  <si>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</si>
  <si>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</si>
  <si>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</si>
  <si>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</si>
  <si>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</si>
  <si>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</si>
  <si>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</si>
  <si>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</si>
  <si>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</si>
  <si>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</si>
  <si>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</si>
  <si>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</si>
  <si>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</si>
  <si>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</si>
  <si>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</si>
  <si>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</si>
  <si>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</si>
  <si>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</si>
  <si>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</si>
  <si>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</si>
  <si>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</si>
  <si>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</si>
  <si>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</si>
  <si>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</si>
  <si>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</si>
  <si>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</si>
  <si>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</si>
  <si>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</si>
  <si>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</si>
  <si>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</si>
  <si>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</si>
  <si>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</si>
  <si>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</si>
  <si>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</si>
  <si>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</si>
  <si>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</si>
  <si>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</si>
  <si>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</si>
  <si>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</si>
  <si>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</si>
  <si>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</si>
  <si>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</si>
  <si>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</si>
  <si>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</si>
  <si>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</si>
  <si>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</si>
  <si>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</si>
  <si>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</si>
  <si>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</si>
  <si>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</si>
  <si>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</si>
  <si>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</si>
  <si>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</si>
  <si>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</si>
  <si>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</si>
  <si>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</si>
  <si>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</si>
  <si>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</si>
  <si>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</si>
  <si>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</si>
  <si>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</si>
  <si>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</si>
  <si>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</si>
  <si>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</si>
  <si>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</si>
  <si>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</si>
  <si>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</si>
  <si>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</si>
  <si>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</si>
  <si>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</si>
  <si>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</si>
  <si>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</si>
  <si>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</si>
  <si>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</si>
  <si>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</si>
  <si>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</si>
  <si>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</si>
  <si>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</si>
  <si>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</si>
  <si>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</si>
  <si>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</si>
  <si>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</si>
  <si>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</si>
  <si>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</si>
  <si>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</si>
  <si>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</si>
  <si>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</si>
  <si>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</si>
  <si>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</si>
  <si>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</si>
  <si>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</si>
  <si>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</si>
  <si>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</si>
  <si>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</si>
  <si>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</si>
  <si>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</si>
  <si>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</si>
  <si>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</si>
  <si>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</si>
  <si>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</si>
  <si>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</si>
  <si>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</si>
  <si>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</si>
  <si>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</si>
  <si>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</si>
  <si>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</si>
  <si>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</si>
  <si>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</si>
  <si>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</si>
  <si>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</si>
  <si>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</si>
  <si>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</si>
  <si>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</si>
  <si>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</si>
  <si>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</si>
  <si>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</si>
  <si>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</si>
  <si>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</si>
  <si>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</si>
  <si>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</si>
  <si>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</si>
  <si>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</si>
  <si>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</si>
  <si>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</si>
  <si>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</si>
  <si>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</si>
  <si>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</si>
  <si>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</si>
  <si>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</si>
  <si>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</si>
  <si>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</si>
  <si>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</si>
  <si>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</si>
  <si>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</si>
  <si>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</si>
  <si>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</si>
  <si>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</si>
  <si>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</si>
  <si>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</si>
  <si>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</si>
  <si>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</si>
  <si>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</si>
  <si>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</si>
  <si>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</si>
  <si>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</si>
  <si>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</si>
  <si>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</si>
  <si>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</si>
  <si>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</si>
  <si>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</si>
  <si>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</si>
  <si>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</si>
  <si>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</si>
  <si>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</si>
  <si>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</si>
  <si>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</si>
  <si>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</si>
  <si>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</si>
  <si>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</si>
  <si>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</si>
  <si>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</si>
  <si>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</si>
  <si>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</si>
  <si>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</si>
  <si>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</si>
  <si>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</si>
  <si>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</si>
  <si>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</si>
  <si>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</si>
  <si>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</si>
  <si>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</si>
  <si>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</si>
  <si>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</si>
  <si>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</si>
  <si>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</si>
  <si>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</si>
  <si>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</si>
  <si>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</si>
  <si>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</si>
  <si>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</si>
  <si>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</si>
  <si>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</si>
  <si>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</si>
  <si>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</si>
  <si>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</si>
  <si>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</si>
  <si>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</si>
  <si>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</si>
  <si>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</si>
  <si>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</si>
  <si>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</si>
  <si>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</si>
  <si>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</si>
  <si>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</si>
  <si>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</si>
  <si>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</si>
  <si>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</si>
  <si>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</si>
  <si>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</si>
  <si>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</si>
  <si>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</si>
  <si>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</si>
  <si>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</si>
  <si>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</si>
  <si>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</si>
  <si>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</si>
  <si>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</si>
  <si>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</si>
  <si>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</si>
  <si>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</si>
  <si>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</si>
  <si>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</si>
  <si>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</si>
  <si>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</si>
  <si>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</si>
  <si>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</si>
  <si>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</si>
  <si>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</si>
  <si>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</si>
  <si>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</si>
  <si>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</si>
  <si>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</si>
  <si>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</si>
  <si>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</si>
  <si>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</si>
  <si>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</si>
  <si>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</si>
  <si>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</si>
  <si>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</si>
  <si>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</si>
  <si>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</si>
  <si>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</si>
  <si>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</si>
  <si>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</si>
  <si>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</si>
  <si>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</si>
  <si>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</si>
  <si>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</si>
  <si>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</si>
  <si>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</si>
  <si>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</si>
  <si>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</si>
  <si>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</si>
  <si>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</si>
  <si>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</si>
  <si>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</si>
  <si>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</si>
  <si>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</si>
  <si>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</si>
  <si>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</si>
  <si>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</si>
  <si>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</si>
  <si>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</si>
  <si>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</si>
  <si>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</si>
  <si>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</si>
  <si>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</si>
  <si>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</si>
  <si>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</si>
  <si>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</si>
  <si>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</si>
  <si>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</si>
  <si>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</si>
  <si>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</si>
  <si>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</si>
  <si>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</si>
  <si>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</si>
  <si>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</si>
  <si>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</si>
  <si>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</si>
  <si>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</si>
  <si>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</si>
  <si>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</si>
  <si>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</si>
  <si>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</si>
  <si>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</si>
  <si>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</si>
  <si>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</si>
  <si>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</si>
  <si>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</si>
  <si>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</si>
  <si>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</si>
  <si>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</si>
  <si>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</si>
  <si>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</si>
  <si>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</si>
  <si>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</si>
  <si>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</si>
  <si>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</si>
  <si>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</si>
  <si>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</si>
  <si>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</si>
  <si>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</si>
  <si>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</si>
  <si>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</si>
  <si>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</si>
  <si>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</si>
  <si>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</si>
  <si>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</si>
  <si>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</si>
  <si>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</si>
  <si>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</si>
  <si>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</si>
  <si>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</si>
  <si>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</si>
  <si>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</si>
  <si>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</si>
  <si>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</si>
  <si>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</si>
  <si>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</si>
  <si>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</si>
  <si>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</si>
  <si>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</si>
  <si>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</si>
  <si>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</si>
  <si>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</si>
  <si>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</si>
  <si>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</si>
  <si>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</si>
  <si>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</si>
  <si>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</si>
  <si>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</si>
  <si>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</si>
  <si>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</si>
  <si>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</si>
  <si>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</si>
  <si>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</si>
  <si>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</si>
  <si>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</si>
  <si>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</si>
  <si>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</si>
  <si>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</si>
  <si>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</si>
  <si>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</si>
  <si>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</si>
  <si>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</si>
  <si>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</si>
  <si>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</si>
  <si>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</si>
  <si>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</si>
  <si>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</si>
  <si>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</si>
  <si>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</si>
  <si>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</si>
  <si>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</si>
  <si>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</si>
  <si>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</si>
  <si>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</si>
  <si>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</si>
  <si>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</si>
  <si>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</si>
  <si>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</si>
  <si>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</si>
  <si>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</si>
  <si>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</si>
  <si>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</si>
  <si>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</si>
  <si>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</si>
  <si>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</si>
  <si>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</si>
  <si>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</si>
  <si>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</si>
  <si>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</si>
  <si>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</si>
  <si>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</si>
  <si>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</si>
  <si>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</si>
  <si>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</si>
  <si>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</si>
  <si>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</si>
  <si>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</si>
  <si>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</si>
  <si>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</si>
  <si>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</si>
  <si>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</si>
  <si>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</si>
  <si>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</si>
  <si>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</si>
  <si>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</si>
  <si>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</si>
  <si>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</si>
  <si>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</si>
  <si>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</si>
  <si>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</si>
  <si>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</si>
  <si>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</si>
  <si>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</si>
  <si>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</si>
  <si>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</si>
  <si>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</si>
  <si>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</si>
  <si>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</si>
  <si>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</si>
  <si>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</si>
  <si>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</si>
  <si>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</si>
  <si>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</si>
  <si>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</si>
  <si>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</si>
  <si>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</si>
  <si>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</si>
  <si>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</si>
  <si>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</si>
  <si>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</si>
  <si>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</si>
  <si>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</si>
  <si>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</si>
  <si>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</si>
  <si>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</si>
  <si>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</si>
  <si>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</si>
  <si>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</si>
  <si>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</si>
  <si>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</si>
  <si>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</si>
  <si>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</si>
  <si>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</si>
  <si>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</si>
  <si>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</si>
  <si>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</si>
  <si>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</si>
  <si>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</si>
  <si>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</si>
  <si>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</si>
  <si>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</si>
  <si>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</si>
  <si>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</si>
  <si>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</si>
  <si>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</si>
  <si>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</si>
  <si>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</si>
  <si>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</si>
  <si>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</si>
  <si>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</si>
  <si>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</si>
  <si>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</si>
  <si>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</si>
  <si>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</si>
  <si>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</si>
  <si>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</si>
  <si>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</si>
  <si>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</si>
  <si>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</si>
  <si>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</si>
  <si>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</si>
  <si>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</si>
  <si>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</si>
  <si>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</si>
  <si>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</si>
  <si>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</si>
  <si>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</si>
  <si>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</si>
  <si>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</si>
  <si>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</si>
  <si>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</si>
  <si>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</si>
  <si>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</si>
  <si>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</si>
  <si>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</si>
  <si>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</si>
  <si>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</si>
  <si>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</si>
  <si>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</si>
  <si>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</si>
  <si>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</si>
  <si>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</si>
  <si>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</si>
  <si>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</si>
  <si>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</si>
  <si>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</si>
  <si>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</si>
  <si>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</si>
  <si>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</si>
  <si>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</si>
  <si>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</si>
  <si>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</si>
  <si>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</si>
  <si>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</si>
  <si>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</si>
  <si>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</si>
  <si>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</si>
  <si>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</si>
  <si>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</si>
  <si>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</si>
  <si>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</si>
  <si>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</si>
  <si>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</si>
  <si>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</si>
  <si>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</si>
  <si>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</si>
  <si>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</si>
  <si>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</si>
  <si>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</si>
  <si>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</si>
  <si>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</si>
  <si>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</si>
  <si>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</si>
  <si>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</si>
  <si>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</si>
  <si>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</si>
  <si>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</si>
  <si>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</si>
  <si>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</si>
  <si>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</si>
  <si>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</si>
  <si>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</si>
  <si>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</si>
  <si>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</si>
  <si>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</si>
  <si>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</si>
  <si>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</si>
  <si>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</si>
  <si>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</si>
  <si>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</si>
  <si>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</si>
  <si>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</si>
  <si>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</si>
  <si>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</si>
  <si>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</si>
  <si>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</si>
  <si>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</si>
  <si>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</si>
  <si>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</si>
  <si>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</si>
  <si>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</si>
  <si>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</si>
  <si>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</si>
  <si>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</si>
  <si>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</si>
  <si>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</si>
  <si>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</si>
  <si>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</si>
  <si>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</si>
  <si>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</si>
  <si>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</si>
  <si>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</si>
  <si>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</si>
  <si>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</si>
  <si>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</si>
  <si>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</si>
  <si>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</si>
  <si>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</si>
  <si>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</si>
  <si>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</si>
  <si>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</si>
  <si>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</si>
  <si>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</si>
  <si>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</si>
  <si>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</si>
  <si>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</si>
  <si>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</si>
  <si>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</si>
  <si>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</si>
  <si>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</si>
  <si>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</si>
  <si>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</si>
  <si>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</si>
  <si>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</si>
  <si>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</si>
  <si>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</si>
  <si>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</si>
  <si>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</si>
  <si>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</si>
  <si>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</si>
  <si>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</si>
  <si>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</si>
  <si>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</si>
  <si>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</si>
  <si>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</si>
  <si>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</si>
  <si>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</si>
  <si>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</si>
  <si>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</si>
  <si>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</si>
  <si>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</si>
  <si>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</si>
  <si>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</si>
  <si>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</si>
  <si>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</si>
  <si>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</si>
  <si>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</si>
  <si>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</si>
  <si>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</si>
  <si>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</si>
  <si>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</si>
  <si>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</si>
  <si>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</si>
  <si>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</si>
  <si>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</si>
  <si>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</si>
  <si>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</si>
  <si>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</si>
  <si>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</si>
  <si>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</si>
  <si>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</si>
  <si>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</si>
  <si>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</si>
  <si>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</si>
  <si>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</si>
  <si>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</si>
  <si>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</si>
  <si>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</si>
  <si>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</si>
  <si>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</si>
  <si>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</si>
  <si>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</si>
  <si>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</si>
  <si>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</si>
  <si>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</si>
  <si>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</si>
  <si>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</si>
  <si>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</si>
  <si>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</si>
  <si>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</si>
  <si>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</si>
  <si>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</si>
  <si>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</si>
  <si>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</si>
  <si>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</si>
  <si>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</si>
  <si>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</si>
  <si>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</si>
  <si>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</si>
  <si>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</si>
  <si>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</si>
  <si>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</si>
  <si>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</si>
  <si>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</si>
  <si>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</si>
  <si>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</si>
  <si>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</si>
  <si>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</si>
  <si>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</si>
  <si>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</si>
  <si>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</si>
  <si>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</si>
  <si>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</si>
  <si>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</si>
  <si>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</si>
  <si>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</si>
  <si>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</si>
  <si>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</si>
  <si>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</si>
  <si>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</si>
  <si>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</si>
  <si>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</si>
  <si>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</si>
  <si>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</si>
  <si>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</si>
  <si>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</si>
  <si>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</si>
  <si>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</si>
  <si>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</si>
  <si>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</si>
  <si>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</si>
  <si>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</si>
  <si>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</si>
  <si>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</si>
  <si>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</si>
  <si>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</si>
  <si>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</si>
  <si>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</si>
  <si>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</si>
  <si>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</si>
  <si>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</si>
  <si>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</si>
  <si>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</si>
  <si>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</si>
  <si>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</si>
  <si>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</si>
  <si>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</si>
  <si>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</si>
  <si>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</si>
  <si>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</si>
  <si>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</si>
  <si>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</si>
  <si>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</si>
  <si>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</si>
  <si>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</si>
  <si>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</si>
  <si>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</si>
  <si>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</si>
  <si>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</si>
  <si>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</si>
  <si>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</si>
  <si>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</si>
  <si>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</si>
  <si>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</si>
  <si>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</si>
  <si>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</si>
  <si>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</si>
  <si>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</si>
  <si>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</si>
  <si>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</si>
  <si>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</si>
  <si>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</si>
  <si>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</si>
  <si>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</si>
  <si>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</si>
  <si>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</si>
  <si>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</si>
  <si>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</si>
  <si>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</si>
  <si>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</si>
  <si>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</si>
  <si>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</si>
  <si>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</si>
  <si>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</si>
  <si>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</si>
  <si>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</si>
  <si>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</si>
  <si>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</si>
  <si>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</si>
  <si>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</si>
  <si>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</si>
  <si>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</si>
  <si>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</si>
  <si>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</si>
  <si>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</si>
  <si>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</si>
  <si>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</si>
  <si>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</si>
  <si>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</si>
  <si>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</si>
  <si>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</si>
  <si>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</si>
  <si>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</si>
  <si>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</si>
  <si>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</si>
  <si>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</si>
  <si>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</si>
  <si>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</si>
  <si>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</si>
  <si>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</si>
  <si>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</si>
  <si>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</si>
  <si>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</si>
  <si>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</si>
  <si>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</si>
  <si>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</si>
  <si>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</si>
  <si>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</si>
  <si>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</si>
  <si>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</si>
  <si>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</si>
  <si>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</si>
  <si>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</si>
  <si>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</si>
  <si>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</si>
  <si>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</si>
  <si>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</si>
  <si>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</si>
  <si>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</si>
  <si>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</si>
  <si>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</si>
  <si>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</si>
  <si>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</si>
  <si>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</si>
  <si>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</si>
  <si>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</si>
  <si>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</si>
  <si>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</si>
  <si>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</si>
  <si>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</si>
  <si>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</si>
  <si>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</si>
  <si>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</si>
  <si>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</si>
  <si>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</si>
  <si>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</si>
  <si>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</si>
  <si>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</si>
  <si>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</si>
  <si>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</si>
  <si>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</si>
  <si>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</si>
  <si>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</si>
  <si>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</si>
  <si>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</si>
  <si>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</si>
  <si>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</si>
  <si>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</si>
  <si>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</si>
  <si>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</si>
  <si>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</si>
  <si>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</si>
  <si>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</si>
  <si>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</si>
  <si>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</si>
  <si>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</si>
  <si>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</si>
  <si>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</si>
  <si>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</si>
  <si>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</si>
  <si>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</si>
  <si>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</si>
  <si>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</si>
  <si>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</si>
  <si>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</si>
  <si>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</si>
  <si>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</si>
  <si>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</si>
  <si>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</si>
  <si>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</si>
  <si>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</si>
  <si>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</si>
  <si>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</si>
  <si>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</si>
  <si>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</si>
  <si>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</si>
  <si>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</si>
  <si>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</si>
  <si>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</si>
  <si>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</si>
  <si>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</si>
  <si>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</si>
  <si>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</si>
  <si>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</si>
  <si>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</si>
  <si>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</si>
  <si>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</si>
  <si>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</si>
  <si>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</si>
  <si>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</si>
  <si>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</si>
  <si>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</si>
  <si>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</si>
  <si>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</si>
  <si>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</si>
  <si>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</si>
  <si>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</si>
  <si>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</si>
  <si>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</si>
  <si>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</si>
  <si>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</si>
  <si>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</si>
  <si>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</si>
  <si>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</si>
  <si>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</si>
  <si>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</si>
  <si>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</si>
  <si>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</si>
  <si>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</si>
  <si>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</si>
  <si>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</si>
  <si>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</si>
  <si>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</si>
  <si>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</si>
  <si>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</si>
  <si>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</si>
  <si>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</si>
  <si>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</si>
  <si>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</si>
  <si>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</si>
  <si>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</si>
  <si>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</si>
  <si>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</si>
  <si>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</si>
  <si>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</si>
  <si>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</si>
  <si>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</si>
  <si>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</si>
  <si>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</si>
  <si>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</si>
  <si>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</si>
  <si>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</si>
  <si>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</si>
  <si>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</si>
  <si>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</si>
  <si>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</si>
  <si>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</si>
  <si>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</si>
  <si>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</si>
  <si>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</si>
  <si>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</si>
  <si>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</si>
  <si>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</si>
  <si>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</si>
  <si>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</si>
  <si>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</si>
  <si>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</si>
  <si>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</si>
  <si>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</si>
  <si>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</si>
  <si>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</si>
  <si>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</si>
  <si>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</si>
  <si>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</si>
  <si>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</si>
  <si>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</si>
  <si>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</si>
  <si>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</si>
  <si>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</si>
  <si>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</si>
  <si>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</si>
  <si>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</si>
  <si>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</si>
  <si>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</si>
  <si>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</si>
  <si>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</si>
  <si>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</si>
  <si>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</si>
  <si>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</si>
  <si>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</si>
  <si>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</si>
  <si>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</si>
  <si>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</si>
  <si>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</si>
  <si>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</si>
  <si>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</si>
  <si>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</si>
  <si>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</si>
  <si>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</si>
  <si>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</si>
  <si>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</si>
  <si>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</si>
  <si>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</si>
  <si>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</si>
  <si>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</si>
  <si>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</si>
  <si>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</si>
  <si>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</si>
  <si>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</si>
  <si>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</si>
  <si>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</si>
  <si>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</si>
  <si>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</si>
  <si>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</si>
  <si>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</si>
  <si>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</si>
  <si>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</si>
  <si>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</si>
  <si>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</si>
  <si>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</si>
  <si>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</si>
  <si>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</si>
  <si>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</si>
  <si>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</si>
  <si>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</si>
  <si>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</si>
  <si>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</si>
  <si>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</si>
  <si>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</si>
  <si>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</si>
  <si>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</si>
  <si>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</si>
  <si>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</si>
  <si>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</si>
  <si>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</si>
  <si>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</si>
  <si>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</si>
  <si>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</si>
  <si>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</si>
  <si>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</si>
  <si>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</si>
  <si>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</si>
  <si>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</si>
  <si>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</si>
  <si>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</si>
  <si>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</si>
  <si>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</si>
  <si>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</si>
  <si>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</si>
  <si>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</si>
  <si>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</si>
  <si>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</si>
  <si>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</si>
  <si>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</si>
  <si>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</si>
  <si>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</si>
  <si>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</si>
  <si>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</si>
  <si>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</si>
  <si>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</si>
  <si>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</si>
  <si>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</si>
  <si>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</si>
  <si>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</si>
  <si>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</si>
  <si>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</si>
  <si>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</si>
  <si>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</si>
  <si>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</si>
  <si>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</si>
  <si>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</si>
  <si>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</si>
  <si>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</si>
  <si>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</si>
  <si>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</si>
  <si>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</si>
  <si>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</si>
  <si>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</si>
  <si>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</si>
  <si>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</si>
  <si>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</si>
  <si>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</si>
  <si>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</si>
  <si>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</si>
  <si>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</si>
  <si>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</si>
  <si>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</si>
  <si>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</si>
  <si>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</si>
  <si>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</si>
  <si>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</si>
  <si>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</si>
  <si>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</si>
  <si>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</si>
  <si>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</si>
  <si>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</si>
  <si>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</si>
  <si>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</si>
  <si>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</si>
  <si>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</si>
  <si>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</si>
  <si>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</si>
  <si>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</si>
  <si>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</si>
  <si>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</si>
  <si>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</si>
  <si>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</si>
  <si>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</si>
  <si>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</si>
  <si>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</si>
  <si>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</si>
  <si>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</si>
  <si>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</si>
  <si>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</si>
  <si>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</si>
  <si>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</si>
  <si>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</si>
  <si>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</si>
  <si>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</si>
  <si>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</si>
  <si>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</si>
  <si>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</si>
  <si>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</si>
  <si>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</si>
  <si>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</si>
  <si>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</si>
  <si>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</si>
  <si>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</si>
  <si>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</si>
  <si>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</si>
  <si>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</si>
  <si>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</si>
  <si>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</si>
  <si>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</si>
  <si>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</si>
  <si>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</si>
  <si>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</si>
  <si>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</si>
  <si>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</si>
  <si>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</si>
  <si>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</si>
  <si>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</si>
  <si>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</si>
  <si>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</si>
  <si>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</si>
  <si>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</si>
  <si>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</si>
  <si>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</si>
  <si>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</si>
  <si>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</si>
  <si>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</si>
  <si>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</si>
  <si>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</si>
  <si>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</si>
  <si>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</si>
  <si>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</si>
  <si>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</si>
  <si>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</si>
  <si>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</si>
  <si>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</si>
  <si>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</si>
  <si>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</si>
  <si>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</si>
  <si>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</si>
  <si>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</si>
  <si>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</si>
  <si>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</si>
  <si>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</si>
  <si>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</si>
  <si>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</si>
  <si>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</si>
  <si>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</si>
  <si>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</si>
  <si>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</si>
  <si>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</si>
  <si>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</si>
  <si>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</si>
  <si>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</si>
  <si>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</si>
  <si>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</si>
  <si>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</si>
  <si>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</si>
  <si>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</si>
  <si>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</si>
  <si>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</si>
  <si>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</si>
  <si>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</si>
  <si>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</si>
  <si>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</si>
  <si>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</si>
  <si>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</si>
  <si>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</si>
  <si>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</si>
  <si>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</si>
  <si>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</si>
  <si>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</si>
  <si>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</si>
  <si>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</si>
  <si>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</si>
  <si>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</si>
  <si>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</si>
  <si>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</si>
  <si>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</si>
  <si>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</si>
  <si>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</si>
  <si>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</si>
  <si>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</si>
  <si>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</si>
  <si>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</si>
  <si>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</si>
  <si>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</si>
  <si>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</si>
  <si>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</si>
  <si>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</si>
  <si>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</si>
  <si>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</si>
  <si>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</si>
  <si>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</si>
  <si>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</si>
  <si>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</si>
  <si>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</si>
  <si>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</si>
  <si>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</si>
  <si>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</si>
  <si>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</si>
  <si>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</si>
  <si>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</si>
  <si>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</si>
  <si>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</si>
  <si>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</si>
  <si>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</si>
  <si>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</si>
  <si>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</si>
  <si>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</si>
  <si>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</si>
  <si>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</si>
  <si>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</si>
  <si>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</si>
  <si>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</si>
  <si>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</si>
  <si>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</si>
  <si>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</si>
  <si>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</si>
  <si>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</si>
  <si>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</si>
  <si>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</si>
  <si>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</si>
  <si>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</si>
  <si>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</si>
  <si>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</si>
  <si>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</si>
  <si>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</si>
  <si>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</si>
  <si>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</si>
  <si>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</si>
  <si>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</si>
  <si>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</si>
  <si>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</si>
  <si>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</si>
  <si>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</si>
  <si>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</si>
  <si>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</si>
  <si>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</si>
  <si>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</si>
  <si>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</si>
  <si>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</si>
  <si>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</si>
  <si>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</si>
  <si>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</si>
  <si>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</si>
  <si>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</si>
  <si>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</si>
  <si>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</si>
  <si>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</si>
  <si>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</si>
  <si>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</si>
  <si>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</si>
  <si>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</si>
  <si>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</si>
  <si>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</si>
  <si>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</si>
  <si>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</si>
  <si>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</si>
  <si>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</si>
  <si>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</si>
  <si>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</si>
  <si>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</si>
  <si>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</si>
  <si>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</si>
  <si>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</si>
  <si>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</si>
  <si>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</si>
  <si>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</si>
  <si>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</si>
  <si>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</si>
  <si>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</si>
  <si>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</si>
  <si>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</si>
  <si>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</si>
  <si>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</si>
  <si>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</si>
  <si>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</si>
  <si>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</si>
  <si>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</si>
  <si>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</si>
  <si>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</si>
  <si>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</si>
  <si>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</si>
  <si>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</si>
  <si>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</si>
  <si>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</si>
  <si>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</si>
  <si>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</si>
  <si>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</si>
  <si>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</si>
  <si>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</si>
  <si>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</si>
  <si>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</si>
  <si>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</si>
  <si>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</si>
  <si>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</si>
  <si>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</si>
  <si>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</si>
  <si>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</si>
  <si>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</si>
  <si>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</si>
  <si>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</si>
  <si>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</si>
  <si>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</si>
  <si>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</si>
  <si>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</si>
  <si>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</si>
  <si>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</si>
  <si>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</si>
  <si>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</si>
  <si>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</si>
  <si>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</si>
  <si>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</si>
  <si>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</si>
  <si>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</si>
  <si>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</si>
  <si>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</si>
  <si>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</si>
  <si>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</si>
  <si>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</si>
  <si>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</si>
  <si>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</si>
  <si>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</si>
  <si>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</si>
  <si>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</si>
  <si>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</si>
  <si>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</si>
  <si>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</si>
  <si>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</si>
  <si>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</si>
  <si>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</si>
  <si>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</si>
  <si>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</si>
  <si>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</si>
  <si>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</si>
  <si>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</si>
  <si>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</si>
  <si>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</si>
  <si>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</si>
  <si>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</si>
  <si>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</si>
  <si>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</si>
  <si>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</si>
  <si>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</si>
  <si>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</si>
  <si>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</si>
  <si>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</si>
  <si>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</si>
  <si>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</si>
  <si>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</si>
  <si>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</si>
  <si>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</si>
  <si>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</si>
  <si>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</si>
  <si>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</si>
  <si>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</si>
  <si>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</si>
  <si>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</si>
  <si>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</si>
  <si>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</si>
  <si>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</si>
  <si>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</si>
  <si>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</si>
  <si>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</si>
  <si>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</si>
  <si>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</si>
  <si>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</si>
  <si>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</si>
  <si>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</si>
  <si>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</si>
  <si>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</si>
  <si>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</si>
  <si>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</si>
  <si>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</si>
  <si>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</si>
  <si>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</si>
  <si>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</si>
  <si>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</si>
  <si>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</si>
  <si>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</si>
  <si>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</si>
  <si>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</si>
  <si>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</si>
  <si>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</si>
  <si>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</si>
  <si>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</si>
  <si>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</si>
  <si>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</si>
  <si>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</si>
  <si>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</si>
  <si>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</si>
  <si>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</si>
  <si>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</si>
  <si>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</si>
  <si>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</si>
  <si>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</si>
  <si>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</si>
  <si>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</si>
  <si>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</si>
  <si>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</si>
  <si>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</si>
  <si>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</si>
  <si>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</si>
  <si>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</si>
  <si>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</si>
  <si>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</si>
  <si>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</si>
  <si>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</si>
  <si>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</si>
  <si>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</si>
  <si>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</si>
  <si>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</si>
  <si>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</si>
  <si>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</si>
  <si>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</si>
  <si>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</si>
  <si>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</si>
  <si>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</si>
  <si>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</si>
  <si>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</si>
  <si>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</si>
  <si>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</si>
  <si>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</si>
  <si>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</si>
  <si>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</si>
  <si>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</si>
  <si>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</si>
  <si>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</si>
  <si>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</si>
  <si>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</si>
  <si>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</si>
  <si>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</si>
  <si>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</si>
  <si>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</si>
  <si>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</si>
  <si>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</si>
  <si>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</si>
  <si>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</si>
  <si>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</si>
  <si>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</si>
  <si>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</si>
  <si>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</si>
  <si>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</si>
  <si>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</si>
  <si>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</si>
  <si>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</si>
  <si>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</si>
  <si>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</si>
  <si>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</si>
  <si>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</si>
  <si>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</si>
  <si>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</si>
  <si>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</si>
  <si>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</si>
  <si>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</si>
  <si>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</si>
  <si>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</si>
  <si>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</si>
  <si>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</si>
  <si>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</si>
  <si>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</si>
  <si>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</si>
  <si>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</si>
  <si>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</si>
  <si>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</si>
  <si>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</si>
  <si>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</si>
  <si>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</si>
  <si>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</si>
  <si>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</si>
  <si>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</si>
  <si>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</si>
  <si>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</si>
  <si>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</si>
  <si>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</si>
  <si>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</si>
  <si>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</si>
  <si>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</si>
  <si>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</si>
  <si>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</si>
  <si>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</si>
  <si>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</si>
  <si>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</si>
  <si>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</si>
  <si>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</si>
  <si>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</si>
  <si>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</si>
  <si>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</si>
  <si>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</si>
  <si>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</si>
  <si>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</si>
  <si>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</si>
  <si>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</si>
  <si>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</si>
  <si>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</si>
  <si>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</si>
  <si>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</si>
  <si>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</si>
  <si>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</si>
  <si>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</si>
  <si>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</si>
  <si>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</si>
  <si>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</si>
  <si>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</si>
  <si>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</si>
  <si>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</si>
  <si>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</si>
  <si>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</si>
  <si>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</si>
  <si>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</si>
  <si>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</si>
  <si>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</si>
  <si>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</si>
  <si>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</si>
  <si>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</si>
  <si>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</si>
  <si>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</si>
  <si>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</si>
  <si>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</si>
  <si>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</si>
  <si>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</si>
  <si>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</si>
  <si>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</si>
  <si>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</si>
  <si>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</si>
  <si>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</si>
  <si>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</si>
  <si>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</si>
  <si>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</si>
  <si>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</si>
  <si>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</si>
  <si>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</si>
  <si>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</si>
  <si>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</si>
  <si>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</si>
  <si>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</si>
  <si>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</si>
  <si>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</si>
  <si>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</si>
  <si>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</si>
  <si>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</si>
  <si>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</si>
  <si>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</si>
  <si>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</si>
  <si>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</si>
  <si>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</si>
  <si>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</si>
  <si>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</si>
  <si>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</si>
  <si>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</si>
  <si>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</si>
  <si>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</si>
  <si>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</si>
  <si>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</si>
  <si>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</si>
  <si>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</si>
  <si>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</si>
  <si>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</si>
  <si>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</si>
  <si>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</si>
  <si>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</si>
  <si>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</si>
  <si>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</si>
  <si>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</si>
  <si>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</si>
  <si>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</si>
  <si>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</si>
  <si>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</si>
  <si>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</si>
  <si>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</si>
  <si>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</si>
  <si>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</si>
  <si>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</si>
  <si>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</si>
  <si>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</si>
  <si>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</si>
  <si>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</si>
  <si>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</si>
  <si>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</si>
  <si>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</si>
  <si>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</si>
  <si>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</si>
  <si>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</si>
  <si>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</si>
  <si>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</si>
  <si>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</si>
  <si>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</si>
  <si>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</si>
  <si>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</si>
  <si>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</si>
  <si>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</si>
  <si>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</si>
  <si>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</si>
  <si>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</si>
  <si>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</si>
  <si>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</si>
  <si>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</si>
  <si>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</si>
  <si>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</si>
  <si>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</si>
  <si>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</si>
  <si>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</si>
  <si>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</si>
  <si>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</si>
  <si>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</si>
  <si>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</si>
  <si>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</si>
  <si>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</si>
  <si>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</si>
  <si>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</si>
  <si>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</si>
  <si>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</si>
  <si>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</si>
  <si>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</si>
  <si>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</si>
  <si>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</si>
  <si>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</si>
  <si>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</si>
  <si>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</si>
  <si>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</si>
  <si>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</si>
  <si>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</si>
  <si>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</si>
  <si>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</si>
  <si>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</si>
  <si>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</si>
  <si>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</si>
  <si>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</si>
  <si>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</si>
  <si>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</si>
  <si>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</si>
  <si>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</si>
  <si>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</si>
  <si>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</si>
  <si>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</si>
  <si>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</si>
  <si>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</si>
  <si>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</si>
  <si>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</si>
  <si>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</si>
  <si>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</si>
  <si>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</si>
  <si>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</si>
  <si>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</si>
  <si>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</si>
  <si>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</si>
  <si>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</si>
  <si>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</si>
  <si>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</si>
  <si>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</si>
  <si>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</si>
  <si>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</si>
  <si>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</si>
  <si>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</si>
  <si>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</si>
  <si>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</si>
  <si>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</si>
  <si>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</si>
  <si>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</si>
  <si>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</si>
  <si>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</si>
  <si>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</si>
  <si>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</si>
  <si>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</si>
  <si>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</si>
  <si>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</si>
  <si>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</si>
  <si>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</si>
  <si>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</si>
  <si>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</si>
  <si>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</si>
  <si>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</si>
  <si>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</si>
  <si>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</si>
  <si>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</si>
  <si>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</si>
  <si>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</si>
  <si>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</si>
  <si>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</si>
  <si>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</si>
  <si>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</si>
  <si>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</si>
  <si>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</si>
  <si>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</si>
  <si>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</si>
  <si>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</si>
  <si>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</si>
  <si>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</si>
  <si>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</si>
  <si>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</si>
  <si>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</si>
  <si>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</si>
  <si>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</si>
  <si>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</si>
  <si>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</si>
  <si>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</si>
  <si>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</si>
  <si>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</si>
  <si>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</si>
  <si>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</si>
  <si>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</si>
  <si>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</si>
  <si>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</si>
  <si>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</si>
  <si>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</si>
  <si>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</si>
  <si>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</si>
  <si>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</si>
  <si>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</si>
  <si>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</si>
  <si>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</si>
  <si>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</si>
  <si>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</si>
  <si>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</si>
  <si>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</si>
  <si>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</si>
  <si>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</si>
  <si>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</si>
  <si>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</si>
  <si>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</si>
  <si>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</si>
  <si>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</si>
  <si>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</si>
  <si>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</si>
  <si>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</si>
  <si>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</si>
  <si>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</si>
  <si>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</si>
  <si>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</si>
  <si>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</si>
  <si>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</si>
  <si>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</si>
  <si>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</si>
  <si>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</si>
  <si>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</si>
  <si>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</si>
  <si>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</si>
  <si>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</si>
  <si>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</si>
  <si>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</si>
  <si>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</si>
  <si>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</si>
  <si>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</si>
  <si>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</si>
  <si>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</si>
  <si>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</si>
  <si>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</si>
  <si>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</si>
  <si>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</si>
  <si>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</si>
  <si>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</si>
  <si>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</si>
  <si>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</si>
  <si>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</si>
  <si>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</si>
  <si>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</si>
  <si>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</si>
  <si>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</si>
  <si>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</si>
  <si>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</si>
  <si>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</si>
  <si>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</si>
  <si>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</si>
  <si>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</si>
  <si>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</si>
  <si>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</si>
  <si>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</si>
  <si>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</si>
  <si>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</si>
  <si>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</si>
  <si>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</si>
  <si>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</si>
  <si>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</si>
  <si>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</si>
  <si>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</si>
  <si>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</si>
  <si>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</si>
  <si>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</si>
  <si>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</si>
  <si>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</si>
  <si>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</si>
  <si>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</si>
  <si>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</si>
  <si>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</si>
  <si>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</si>
  <si>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</si>
  <si>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</si>
  <si>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</si>
  <si>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</si>
  <si>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</si>
  <si>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</si>
  <si>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</si>
  <si>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</si>
  <si>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</si>
  <si>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</si>
  <si>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</si>
  <si>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</si>
  <si>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</si>
  <si>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</si>
  <si>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</si>
  <si>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</si>
  <si>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</si>
  <si>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</si>
  <si>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</si>
  <si>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</si>
  <si>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</si>
  <si>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</si>
  <si>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</si>
  <si>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</si>
  <si>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</si>
  <si>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</si>
  <si>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</si>
  <si>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</si>
  <si>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</si>
  <si>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</si>
  <si>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</si>
  <si>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</si>
  <si>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</si>
  <si>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</si>
  <si>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</si>
  <si>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</si>
  <si>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</si>
  <si>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</si>
  <si>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</si>
  <si>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</si>
  <si>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</si>
  <si>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</si>
  <si>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</si>
  <si>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</si>
  <si>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</si>
  <si>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</si>
  <si>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</si>
  <si>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</si>
  <si>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</si>
  <si>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</si>
  <si>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</si>
  <si>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</si>
  <si>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</si>
  <si>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</si>
  <si>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</si>
  <si>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</si>
  <si>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</si>
  <si>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</si>
  <si>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</si>
  <si>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</si>
  <si>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</si>
  <si>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</si>
  <si>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</si>
  <si>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</si>
  <si>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</si>
  <si>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</si>
  <si>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</si>
  <si>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</si>
  <si>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</si>
  <si>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</si>
  <si>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</si>
  <si>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</si>
  <si>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</si>
  <si>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</si>
  <si>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</si>
  <si>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</si>
  <si>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</si>
  <si>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</si>
  <si>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</si>
  <si>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</si>
  <si>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</si>
  <si>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</si>
  <si>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</si>
  <si>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</si>
  <si>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</si>
  <si>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</si>
  <si>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</si>
  <si>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</si>
  <si>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</si>
  <si>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</si>
  <si>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</si>
  <si>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</si>
  <si>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</si>
  <si>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</si>
  <si>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</si>
  <si>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</si>
  <si>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</si>
  <si>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</si>
  <si>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</si>
  <si>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</si>
  <si>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</si>
  <si>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</si>
  <si>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</si>
  <si>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</si>
  <si>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</si>
  <si>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</si>
  <si>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</si>
  <si>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</si>
  <si>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</si>
  <si>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</si>
  <si>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</si>
  <si>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</si>
  <si>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</si>
  <si>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</si>
  <si>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</si>
  <si>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</si>
  <si>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</si>
  <si>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</si>
  <si>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</si>
  <si>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</si>
  <si>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</si>
  <si>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</si>
  <si>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</si>
  <si>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</si>
  <si>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</si>
  <si>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</si>
  <si>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</si>
  <si>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</si>
  <si>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</si>
  <si>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</si>
  <si>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</si>
  <si>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</si>
  <si>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</si>
  <si>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</si>
  <si>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</si>
  <si>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</si>
  <si>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</si>
  <si>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</si>
  <si>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</si>
  <si>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</si>
  <si>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</si>
  <si>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</si>
  <si>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</si>
  <si>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</si>
  <si>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</si>
  <si>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</si>
  <si>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</si>
  <si>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</si>
  <si>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</si>
  <si>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</si>
  <si>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</si>
  <si>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</si>
  <si>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</si>
  <si>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</si>
  <si>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</si>
  <si>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</si>
  <si>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</si>
  <si>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</si>
  <si>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</si>
  <si>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</si>
  <si>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</si>
  <si>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</si>
  <si>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</si>
  <si>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</si>
  <si>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</si>
  <si>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</si>
  <si>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</si>
  <si>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</si>
  <si>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</si>
  <si>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</si>
  <si>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</si>
  <si>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</si>
  <si>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</si>
  <si>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</si>
  <si>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</si>
  <si>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</si>
  <si>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</si>
  <si>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</si>
  <si>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</si>
  <si>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</si>
  <si>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</si>
  <si>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</si>
  <si>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</si>
  <si>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</si>
  <si>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</si>
  <si>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</si>
  <si>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</si>
  <si>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</si>
  <si>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</si>
  <si>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</si>
  <si>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</si>
  <si>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</si>
  <si>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</si>
  <si>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</si>
  <si>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</si>
  <si>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</si>
  <si>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</si>
  <si>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</si>
  <si>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</si>
  <si>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</si>
  <si>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</si>
  <si>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</si>
  <si>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</si>
  <si>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</si>
  <si>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</si>
  <si>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</si>
  <si>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</si>
  <si>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</si>
  <si>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</si>
  <si>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</si>
  <si>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</si>
  <si>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</si>
  <si>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</si>
  <si>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</si>
  <si>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</si>
  <si>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</si>
  <si>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</si>
  <si>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</si>
  <si>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</si>
  <si>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</si>
  <si>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</si>
  <si>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</si>
  <si>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</si>
  <si>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</si>
  <si>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</si>
  <si>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</si>
  <si>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</si>
  <si>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</si>
  <si>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</si>
  <si>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</si>
  <si>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</si>
  <si>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</si>
  <si>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</si>
  <si>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</si>
  <si>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</si>
  <si>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</si>
  <si>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</si>
  <si>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</si>
  <si>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</si>
  <si>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</si>
  <si>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</si>
  <si>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</si>
  <si>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</si>
  <si>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</si>
  <si>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</si>
  <si>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</si>
  <si>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</si>
  <si>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</si>
  <si>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</si>
  <si>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</si>
  <si>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</si>
  <si>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</si>
  <si>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</si>
  <si>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</si>
  <si>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</si>
  <si>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</si>
  <si>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</si>
  <si>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</si>
  <si>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</si>
  <si>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</si>
  <si>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</si>
  <si>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</si>
  <si>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</si>
  <si>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</si>
  <si>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</si>
  <si>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</si>
  <si>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</si>
  <si>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</si>
  <si>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</si>
  <si>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</si>
  <si>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</si>
  <si>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</si>
  <si>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</si>
  <si>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</si>
  <si>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</si>
  <si>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</si>
  <si>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</si>
  <si>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</si>
  <si>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</si>
  <si>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</si>
  <si>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</si>
  <si>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</si>
  <si>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</si>
  <si>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</si>
  <si>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</si>
  <si>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</si>
  <si>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</si>
  <si>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</si>
  <si>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</si>
  <si>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</si>
  <si>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</si>
  <si>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</si>
  <si>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</si>
  <si>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</si>
  <si>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</si>
  <si>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</si>
  <si>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</si>
  <si>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</si>
  <si>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</si>
  <si>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</si>
  <si>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</si>
  <si>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</si>
  <si>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</si>
  <si>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</si>
  <si>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</si>
  <si>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</si>
  <si>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</si>
  <si>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</si>
  <si>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</si>
  <si>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</si>
  <si>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</si>
  <si>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</si>
  <si>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</si>
  <si>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</si>
  <si>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</si>
  <si>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</si>
  <si>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</si>
  <si>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</si>
  <si>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</si>
  <si>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</si>
  <si>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</si>
  <si>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</si>
  <si>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</si>
  <si>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</si>
  <si>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</si>
  <si>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</si>
  <si>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</si>
  <si>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</si>
  <si>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</si>
  <si>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</si>
  <si>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</si>
  <si>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</si>
  <si>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</si>
  <si>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</si>
  <si>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</si>
  <si>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</si>
  <si>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</si>
  <si>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</si>
  <si>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</si>
  <si>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</si>
  <si>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</si>
  <si>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</si>
  <si>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</si>
  <si>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</si>
  <si>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</si>
  <si>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</si>
  <si>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</si>
  <si>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</si>
  <si>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</si>
  <si>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</si>
  <si>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</si>
  <si>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</si>
  <si>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</si>
  <si>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</si>
  <si>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</si>
  <si>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</si>
  <si>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</si>
  <si>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</si>
  <si>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</si>
  <si>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</si>
  <si>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</si>
  <si>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</si>
  <si>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</si>
  <si>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</si>
  <si>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</si>
  <si>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</si>
  <si>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</si>
  <si>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</si>
  <si>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</si>
  <si>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</si>
  <si>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</si>
  <si>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</si>
  <si>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</si>
  <si>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</si>
  <si>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</si>
  <si>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</si>
  <si>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</si>
  <si>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</si>
  <si>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</si>
  <si>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</si>
  <si>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</si>
  <si>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</si>
  <si>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</si>
  <si>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</si>
  <si>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</si>
  <si>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</si>
  <si>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</si>
  <si>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</si>
  <si>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</si>
  <si>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</si>
  <si>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</si>
  <si>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</si>
  <si>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</si>
  <si>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</si>
  <si>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</si>
  <si>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</si>
  <si>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</si>
  <si>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</si>
  <si>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</si>
  <si>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</si>
  <si>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</si>
  <si>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</si>
  <si>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</si>
  <si>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</si>
  <si>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</si>
  <si>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</si>
  <si>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</si>
  <si>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</si>
  <si>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</si>
  <si>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</si>
  <si>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</si>
  <si>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</si>
  <si>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</si>
  <si>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</si>
  <si>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</si>
  <si>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</si>
  <si>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</si>
  <si>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</si>
  <si>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</si>
  <si>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</si>
  <si>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</si>
  <si>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</si>
  <si>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</si>
  <si>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</si>
  <si>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</si>
  <si>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</si>
  <si>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</si>
  <si>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</si>
  <si>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</si>
  <si>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</si>
  <si>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</si>
  <si>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</si>
  <si>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</si>
  <si>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</si>
  <si>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</si>
  <si>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</si>
  <si>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</si>
  <si>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</si>
  <si>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</si>
  <si>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</si>
  <si>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</si>
  <si>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</si>
  <si>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</si>
  <si>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</si>
  <si>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</si>
  <si>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</si>
  <si>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</si>
  <si>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</si>
  <si>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</si>
  <si>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</si>
  <si>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</si>
  <si>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</si>
  <si>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</si>
  <si>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</si>
  <si>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</si>
  <si>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</si>
  <si>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</si>
  <si>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</si>
  <si>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</si>
  <si>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</si>
  <si>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</si>
  <si>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</si>
  <si>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</si>
  <si>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</si>
  <si>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</si>
  <si>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</si>
  <si>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</si>
  <si>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</si>
  <si>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</si>
  <si>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</si>
  <si>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</si>
  <si>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</si>
  <si>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</si>
  <si>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</si>
  <si>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</si>
  <si>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</si>
  <si>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</si>
  <si>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</si>
  <si>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</si>
  <si>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</si>
  <si>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</si>
  <si>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</si>
  <si>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</si>
  <si>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</si>
  <si>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</si>
  <si>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</si>
  <si>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</si>
  <si>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</si>
  <si>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</si>
  <si>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</si>
  <si>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</si>
  <si>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</si>
  <si>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</si>
  <si>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</si>
  <si>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</si>
  <si>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</si>
  <si>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</si>
  <si>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</si>
  <si>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</si>
  <si>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</si>
  <si>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</si>
  <si>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</si>
  <si>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</si>
  <si>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</si>
  <si>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</si>
  <si>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</si>
  <si>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</si>
  <si>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</si>
  <si>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</si>
  <si>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</si>
  <si>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</si>
  <si>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</si>
  <si>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</si>
  <si>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</si>
  <si>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</si>
  <si>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</si>
  <si>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</si>
  <si>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</si>
  <si>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</si>
  <si>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</si>
  <si>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</si>
  <si>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</si>
  <si>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</si>
  <si>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</si>
  <si>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</si>
  <si>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</si>
  <si>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</si>
  <si>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</si>
  <si>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</si>
  <si>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</si>
  <si>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</si>
  <si>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</si>
  <si>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</si>
  <si>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</si>
  <si>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</si>
  <si>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</si>
  <si>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</si>
  <si>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</si>
  <si>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</si>
  <si>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</si>
  <si>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</si>
  <si>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</si>
  <si>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</si>
  <si>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</si>
  <si>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</si>
  <si>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</si>
  <si>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</si>
  <si>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</si>
  <si>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</si>
  <si>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</si>
  <si>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</si>
  <si>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</si>
  <si>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</si>
  <si>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</si>
  <si>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</si>
  <si>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</si>
  <si>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</si>
  <si>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</si>
  <si>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</si>
  <si>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</si>
  <si>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</si>
  <si>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</si>
  <si>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</si>
  <si>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</si>
  <si>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</si>
  <si>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</si>
  <si>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</si>
  <si>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</si>
  <si>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</si>
  <si>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</si>
  <si>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</si>
  <si>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</si>
  <si>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</si>
  <si>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</si>
  <si>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</si>
  <si>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</si>
  <si>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</si>
  <si>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</si>
  <si>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</si>
  <si>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</si>
  <si>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</si>
  <si>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</si>
  <si>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</si>
  <si>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</si>
  <si>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</si>
  <si>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</si>
  <si>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</si>
  <si>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</si>
  <si>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</si>
  <si>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</si>
  <si>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</si>
  <si>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</si>
  <si>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</si>
  <si>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</si>
  <si>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</si>
  <si>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</si>
  <si>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</si>
  <si>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</si>
  <si>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</si>
  <si>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</si>
  <si>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</si>
  <si>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</si>
  <si>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</si>
  <si>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</si>
  <si>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</si>
  <si>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</si>
  <si>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</si>
  <si>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</si>
  <si>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</si>
  <si>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</si>
  <si>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</si>
  <si>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</si>
  <si>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</si>
  <si>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</si>
  <si>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</si>
  <si>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</si>
  <si>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</si>
  <si>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</si>
  <si>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</si>
  <si>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</si>
  <si>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</si>
  <si>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</si>
  <si>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</si>
  <si>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</si>
  <si>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</si>
  <si>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</si>
  <si>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</si>
  <si>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</si>
  <si>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</si>
  <si>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</si>
  <si>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</si>
  <si>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</si>
  <si>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</si>
  <si>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</si>
  <si>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</si>
  <si>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</si>
  <si>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</si>
  <si>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</si>
  <si>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</si>
  <si>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</si>
  <si>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</si>
  <si>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</si>
  <si>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</si>
  <si>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</si>
  <si>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</si>
  <si>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</si>
  <si>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</si>
  <si>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</si>
  <si>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</si>
  <si>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</si>
  <si>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</si>
  <si>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</si>
  <si>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</si>
  <si>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</si>
  <si>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</si>
  <si>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</si>
  <si>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</si>
  <si>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</si>
  <si>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</si>
  <si>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</si>
  <si>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</si>
  <si>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</si>
  <si>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</si>
  <si>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</si>
  <si>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</si>
  <si>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</si>
  <si>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</si>
  <si>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</si>
  <si>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</si>
  <si>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</si>
  <si>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</si>
  <si>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</si>
  <si>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</si>
  <si>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</si>
  <si>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</si>
  <si>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</si>
  <si>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</si>
  <si>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</si>
  <si>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</si>
  <si>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</si>
  <si>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</si>
  <si>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</si>
  <si>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</si>
  <si>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</si>
  <si>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</si>
  <si>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</si>
  <si>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</si>
  <si>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</si>
  <si>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</si>
  <si>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</si>
  <si>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</si>
  <si>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</si>
  <si>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</si>
  <si>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</si>
  <si>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</si>
  <si>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</si>
  <si>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</si>
  <si>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</si>
  <si>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</si>
  <si>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</si>
  <si>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</si>
  <si>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</si>
  <si>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</si>
  <si>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</si>
  <si>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</si>
  <si>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</si>
  <si>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</si>
  <si>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</si>
  <si>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</si>
  <si>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</si>
  <si>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</si>
  <si>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</si>
  <si>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</si>
  <si>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</si>
  <si>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</si>
  <si>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</si>
  <si>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</si>
  <si>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</si>
  <si>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</si>
  <si>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</si>
  <si>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</si>
  <si>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</si>
  <si>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</si>
  <si>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</si>
  <si>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</si>
  <si>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</si>
  <si>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</si>
  <si>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</si>
  <si>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</si>
  <si>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</si>
  <si>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</si>
  <si>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</si>
  <si>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</si>
  <si>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</si>
  <si>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</si>
  <si>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</si>
  <si>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</si>
  <si>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</si>
  <si>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</si>
  <si>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</si>
  <si>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</si>
  <si>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</si>
  <si>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</si>
  <si>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</si>
  <si>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</si>
  <si>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</si>
  <si>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</si>
  <si>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</si>
  <si>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</si>
  <si>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</si>
  <si>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</si>
  <si>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</si>
  <si>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</si>
  <si>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</si>
  <si>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</si>
  <si>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</si>
  <si>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</si>
  <si>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</si>
  <si>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</si>
  <si>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</si>
  <si>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</si>
  <si>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</si>
  <si>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</si>
  <si>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</si>
  <si>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</si>
  <si>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</si>
  <si>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</si>
  <si>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</si>
  <si>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</si>
  <si>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</si>
  <si>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</si>
  <si>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</si>
  <si>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</si>
  <si>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</si>
  <si>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</si>
  <si>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</si>
  <si>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</si>
  <si>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</si>
  <si>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</si>
  <si>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</si>
  <si>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</si>
  <si>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</si>
  <si>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</si>
  <si>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</si>
  <si>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</si>
  <si>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</si>
  <si>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</si>
  <si>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</si>
  <si>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</si>
  <si>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</si>
  <si>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</si>
  <si>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</si>
  <si>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</si>
  <si>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</si>
  <si>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</si>
  <si>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</si>
  <si>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</si>
  <si>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</si>
  <si>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</si>
  <si>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</si>
  <si>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</si>
  <si>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</si>
  <si>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</si>
  <si>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</si>
  <si>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</si>
  <si>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</si>
  <si>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</si>
  <si>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</si>
  <si>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</si>
  <si>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</si>
  <si>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</si>
  <si>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</si>
  <si>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</si>
  <si>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</si>
  <si>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</si>
  <si>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</si>
  <si>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</si>
  <si>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</si>
  <si>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</si>
  <si>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</si>
  <si>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</si>
  <si>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</si>
  <si>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</si>
  <si>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</si>
  <si>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</si>
  <si>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</si>
  <si>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</si>
  <si>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</si>
  <si>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</si>
  <si>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</si>
  <si>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</si>
  <si>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</si>
  <si>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</si>
  <si>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</si>
  <si>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</si>
  <si>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</si>
  <si>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</si>
  <si>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</si>
  <si>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</si>
  <si>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</si>
  <si>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</si>
  <si>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</si>
  <si>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</si>
  <si>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</si>
  <si>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</si>
  <si>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</si>
  <si>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</si>
  <si>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</si>
  <si>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</si>
  <si>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</si>
  <si>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</si>
  <si>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</si>
  <si>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</si>
  <si>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</si>
  <si>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</si>
  <si>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</si>
  <si>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</si>
  <si>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</si>
  <si>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</si>
  <si>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</si>
  <si>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</si>
  <si>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</si>
  <si>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</si>
  <si>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</si>
  <si>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</si>
  <si>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</si>
  <si>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</si>
  <si>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</si>
  <si>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</si>
  <si>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</si>
  <si>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</si>
  <si>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</si>
  <si>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</si>
  <si>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</si>
  <si>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</si>
  <si>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</si>
  <si>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</si>
  <si>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</si>
  <si>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</si>
  <si>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</si>
  <si>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</si>
  <si>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</si>
  <si>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</si>
  <si>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</si>
  <si>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</si>
  <si>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</si>
  <si>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</si>
  <si>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</si>
  <si>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</si>
  <si>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</si>
  <si>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</si>
  <si>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</si>
  <si>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</si>
  <si>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</si>
  <si>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</si>
  <si>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</si>
  <si>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</si>
  <si>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</si>
  <si>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</si>
  <si>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</si>
  <si>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</si>
  <si>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</si>
  <si>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</si>
  <si>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</si>
  <si>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</si>
  <si>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</si>
  <si>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</si>
  <si>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</si>
  <si>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</si>
  <si>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</si>
  <si>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</si>
  <si>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</si>
  <si>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</si>
  <si>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</si>
  <si>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</si>
  <si>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</si>
  <si>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</si>
  <si>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</si>
  <si>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</si>
  <si>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</si>
  <si>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</si>
  <si>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</si>
  <si>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</si>
  <si>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</si>
  <si>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</si>
  <si>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</si>
  <si>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</si>
  <si>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</si>
  <si>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</si>
  <si>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</si>
  <si>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</si>
  <si>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</si>
  <si>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</si>
  <si>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</si>
  <si>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</si>
  <si>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</si>
  <si>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</si>
  <si>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</si>
  <si>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</si>
  <si>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</si>
  <si>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</si>
  <si>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</si>
  <si>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</si>
  <si>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</si>
  <si>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</si>
  <si>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</si>
  <si>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</si>
  <si>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</si>
  <si>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</si>
  <si>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</si>
  <si>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</si>
  <si>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</si>
  <si>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</si>
  <si>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</si>
  <si>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</si>
  <si>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</si>
  <si>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</si>
  <si>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</si>
  <si>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</si>
  <si>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</si>
  <si>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</si>
  <si>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</si>
  <si>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</si>
  <si>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</si>
  <si>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</si>
  <si>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</si>
  <si>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</si>
  <si>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</si>
  <si>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</si>
  <si>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</si>
  <si>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</si>
  <si>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</si>
  <si>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</si>
  <si>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</si>
  <si>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</si>
  <si>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</si>
  <si>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</si>
  <si>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</si>
  <si>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</si>
  <si>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</si>
  <si>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</si>
  <si>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</si>
  <si>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</si>
  <si>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</si>
  <si>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</si>
  <si>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</si>
  <si>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</si>
  <si>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</si>
  <si>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</si>
  <si>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</si>
  <si>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</si>
  <si>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</si>
  <si>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</si>
  <si>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</si>
  <si>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</si>
  <si>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</si>
  <si>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</si>
  <si>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</si>
  <si>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</si>
  <si>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</si>
  <si>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</si>
  <si>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</si>
  <si>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</si>
  <si>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</si>
  <si>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</si>
  <si>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</si>
  <si>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</si>
  <si>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</si>
  <si>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</si>
  <si>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</si>
  <si>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</si>
  <si>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</si>
  <si>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</si>
  <si>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</si>
  <si>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</si>
  <si>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</si>
  <si>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</si>
  <si>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</si>
  <si>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</si>
  <si>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</si>
  <si>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</si>
  <si>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</si>
  <si>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</si>
  <si>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</si>
  <si>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</si>
  <si>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</si>
  <si>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</si>
  <si>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</si>
  <si>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</si>
  <si>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</si>
  <si>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</si>
  <si>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</si>
  <si>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</si>
  <si>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</si>
  <si>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</si>
  <si>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</si>
  <si>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</si>
  <si>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</si>
  <si>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</si>
  <si>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</si>
  <si>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</si>
  <si>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</si>
  <si>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</si>
  <si>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</si>
  <si>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</si>
  <si>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</si>
  <si>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</si>
  <si>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</si>
  <si>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</si>
  <si>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</si>
  <si>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</si>
  <si>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</si>
  <si>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</si>
  <si>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</si>
  <si>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</si>
  <si>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</si>
  <si>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</si>
  <si>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</si>
  <si>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</si>
  <si>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</si>
  <si>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</si>
  <si>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</si>
  <si>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</si>
  <si>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</si>
  <si>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</si>
  <si>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</si>
  <si>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</si>
  <si>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</si>
  <si>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</si>
  <si>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</si>
  <si>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</si>
  <si>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</si>
  <si>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</si>
  <si>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</si>
  <si>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</si>
  <si>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</si>
  <si>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</si>
  <si>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</si>
  <si>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</si>
  <si>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</si>
  <si>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</si>
  <si>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</si>
  <si>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</si>
  <si>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</si>
  <si>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</si>
  <si>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</si>
  <si>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</si>
  <si>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</si>
  <si>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</si>
  <si>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</si>
  <si>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</si>
  <si>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</si>
  <si>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</si>
  <si>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</si>
  <si>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</si>
  <si>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</si>
  <si>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</si>
  <si>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</si>
  <si>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</si>
  <si>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</si>
  <si>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</si>
  <si>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</si>
  <si>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</si>
  <si>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</si>
  <si>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</si>
  <si>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</si>
  <si>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</si>
  <si>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</si>
  <si>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</si>
  <si>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</si>
  <si>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</si>
  <si>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</si>
  <si>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</si>
  <si>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</si>
  <si>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</si>
  <si>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</si>
  <si>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</si>
  <si>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</si>
  <si>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</si>
  <si>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</si>
  <si>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</si>
  <si>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</si>
  <si>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</si>
  <si>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</si>
  <si>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</si>
  <si>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</si>
  <si>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</si>
  <si>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</si>
  <si>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</si>
  <si>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</si>
  <si>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</si>
  <si>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</si>
  <si>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</si>
  <si>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</si>
  <si>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</si>
  <si>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</si>
  <si>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</si>
  <si>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</si>
  <si>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</si>
  <si>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</si>
  <si>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</si>
  <si>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</si>
  <si>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</si>
  <si>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</si>
  <si>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</si>
  <si>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</si>
  <si>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</si>
  <si>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</si>
  <si>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</si>
  <si>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</si>
  <si>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</si>
  <si>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</si>
  <si>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</si>
  <si>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</si>
  <si>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</si>
  <si>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</si>
  <si>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</si>
  <si>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</si>
  <si>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</si>
  <si>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</si>
  <si>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</si>
  <si>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</si>
  <si>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</si>
  <si>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</si>
  <si>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</si>
  <si>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</si>
  <si>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</si>
  <si>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</si>
  <si>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</si>
  <si>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</si>
  <si>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</si>
  <si>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</si>
  <si>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</si>
  <si>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</si>
  <si>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</si>
  <si>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</si>
  <si>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</si>
  <si>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</si>
  <si>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</si>
  <si>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</si>
  <si>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</si>
  <si>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</si>
  <si>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</si>
  <si>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</si>
  <si>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</si>
  <si>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</si>
  <si>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</si>
  <si>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</si>
  <si>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</si>
  <si>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</si>
  <si>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</si>
  <si>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</si>
  <si>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</si>
  <si>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</si>
  <si>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</si>
  <si>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</si>
  <si>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</si>
  <si>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</si>
  <si>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</si>
  <si>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</si>
  <si>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</si>
  <si>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</si>
  <si>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</si>
  <si>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</si>
  <si>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</si>
  <si>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</si>
  <si>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</si>
  <si>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</si>
  <si>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</si>
  <si>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</si>
  <si>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</si>
  <si>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</si>
  <si>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</si>
  <si>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</si>
  <si>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</si>
  <si>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</si>
  <si>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</si>
  <si>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</si>
  <si>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</si>
  <si>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</si>
  <si>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</si>
  <si>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</si>
  <si>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</si>
  <si>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</si>
  <si>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</si>
  <si>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</si>
  <si>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</si>
  <si>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</si>
  <si>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</si>
  <si>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</si>
  <si>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</si>
  <si>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</si>
  <si>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</si>
  <si>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</si>
  <si>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</si>
  <si>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</si>
  <si>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</si>
  <si>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</si>
  <si>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</si>
  <si>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</si>
  <si>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</si>
  <si>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</si>
  <si>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</si>
  <si>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</si>
  <si>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</si>
  <si>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</si>
  <si>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</si>
  <si>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</si>
  <si>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</si>
  <si>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</si>
  <si>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</si>
  <si>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</si>
  <si>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</si>
  <si>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</si>
  <si>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</si>
  <si>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</si>
  <si>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</si>
  <si>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</si>
  <si>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</si>
  <si>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</si>
  <si>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</si>
  <si>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</si>
  <si>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</si>
  <si>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</si>
  <si>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</si>
  <si>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</si>
  <si>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</si>
  <si>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</si>
  <si>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</si>
  <si>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</si>
  <si>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</si>
  <si>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</si>
  <si>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</si>
  <si>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</si>
  <si>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</si>
  <si>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</si>
  <si>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</si>
  <si>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</si>
  <si>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</si>
  <si>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</si>
  <si>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</si>
  <si>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</si>
  <si>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</si>
  <si>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</si>
  <si>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</si>
  <si>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</si>
  <si>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</si>
  <si>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</si>
  <si>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</si>
  <si>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</si>
  <si>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</si>
  <si>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</si>
  <si>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</si>
  <si>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</si>
  <si>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</si>
  <si>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</si>
  <si>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</si>
  <si>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</si>
  <si>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</si>
  <si>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</si>
  <si>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</si>
  <si>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</si>
  <si>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</si>
  <si>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</si>
  <si>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</si>
  <si>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</si>
  <si>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</si>
  <si>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</si>
  <si>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</si>
  <si>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</si>
  <si>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</si>
  <si>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</si>
  <si>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</si>
  <si>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</si>
  <si>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</si>
  <si>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</si>
  <si>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</si>
  <si>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</si>
  <si>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</si>
  <si>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</si>
  <si>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</si>
  <si>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</si>
  <si>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</si>
  <si>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</si>
  <si>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</si>
  <si>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</si>
  <si>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</si>
  <si>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</si>
  <si>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</si>
  <si>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</si>
  <si>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</si>
  <si>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</si>
  <si>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</si>
  <si>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</si>
  <si>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</si>
  <si>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</si>
  <si>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</si>
  <si>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</si>
  <si>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</si>
  <si>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</si>
  <si>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</si>
  <si>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</si>
  <si>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</si>
  <si>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</si>
  <si>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</si>
  <si>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</si>
  <si>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</si>
  <si>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</si>
  <si>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</si>
  <si>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</si>
  <si>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</si>
  <si>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</si>
  <si>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</si>
  <si>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</si>
  <si>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</si>
  <si>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</si>
  <si>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</si>
  <si>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</si>
  <si>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</si>
  <si>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</si>
  <si>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</si>
  <si>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</si>
  <si>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</si>
  <si>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</si>
  <si>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</si>
  <si>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</si>
  <si>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</si>
  <si>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</si>
  <si>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</si>
  <si>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</si>
  <si>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</si>
  <si>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</si>
  <si>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</si>
  <si>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</si>
  <si>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</si>
  <si>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</si>
  <si>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</si>
  <si>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</si>
  <si>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</si>
  <si>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</si>
  <si>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</si>
  <si>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</si>
  <si>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</si>
  <si>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</si>
  <si>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</si>
  <si>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</si>
  <si>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</si>
  <si>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</si>
  <si>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</si>
  <si>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</si>
  <si>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</si>
  <si>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</si>
  <si>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</si>
  <si>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</si>
  <si>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</si>
  <si>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</si>
  <si>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</si>
  <si>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</si>
  <si>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</si>
  <si>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</si>
  <si>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</si>
  <si>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</si>
  <si>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</si>
  <si>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</si>
  <si>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</si>
  <si>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</si>
  <si>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</si>
  <si>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</si>
  <si>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</si>
  <si>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</si>
  <si>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</si>
  <si>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</si>
  <si>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</si>
  <si>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</si>
  <si>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</si>
  <si>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</si>
  <si>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</si>
  <si>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</si>
  <si>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</si>
  <si>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</si>
  <si>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</si>
  <si>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</si>
  <si>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</si>
  <si>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</si>
  <si>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</si>
  <si>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</si>
  <si>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</si>
  <si>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</si>
  <si>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</si>
  <si>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</si>
  <si>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</si>
  <si>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</si>
  <si>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</si>
  <si>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</si>
  <si>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</si>
  <si>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</si>
  <si>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</si>
  <si>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</si>
  <si>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</si>
  <si>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</si>
  <si>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</si>
  <si>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</si>
  <si>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</si>
  <si>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</si>
  <si>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</si>
  <si>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</si>
  <si>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</si>
  <si>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</si>
  <si>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</si>
  <si>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</si>
  <si>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</si>
  <si>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</si>
  <si>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</si>
  <si>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</si>
  <si>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</si>
  <si>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</si>
  <si>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</si>
  <si>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</si>
  <si>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</si>
  <si>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</si>
  <si>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</si>
  <si>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</si>
  <si>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</si>
  <si>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</si>
  <si>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</si>
  <si>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</si>
  <si>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</si>
  <si>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</si>
  <si>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</si>
  <si>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</si>
  <si>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</si>
  <si>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</si>
  <si>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</si>
  <si>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</si>
  <si>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</si>
  <si>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</si>
  <si>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</si>
  <si>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</si>
  <si>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</si>
  <si>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</si>
  <si>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</si>
  <si>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</si>
  <si>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</si>
  <si>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</si>
  <si>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</si>
  <si>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</si>
  <si>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</si>
  <si>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</si>
  <si>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</si>
  <si>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</si>
  <si>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</si>
  <si>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</si>
  <si>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</si>
  <si>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</si>
  <si>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</si>
  <si>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</si>
  <si>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</si>
  <si>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</si>
  <si>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</si>
  <si>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</si>
  <si>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</si>
  <si>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</si>
  <si>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</si>
  <si>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</si>
  <si>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</si>
  <si>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</si>
  <si>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</si>
  <si>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</si>
  <si>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</si>
  <si>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</si>
  <si>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</si>
  <si>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</si>
  <si>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</si>
  <si>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</si>
  <si>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</si>
  <si>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</si>
  <si>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</si>
  <si>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</si>
  <si>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</si>
  <si>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</si>
  <si>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</si>
  <si>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</si>
  <si>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</si>
  <si>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</si>
  <si>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</si>
  <si>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</si>
  <si>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</si>
  <si>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</si>
  <si>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</si>
  <si>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</si>
  <si>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</si>
  <si>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</si>
  <si>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</si>
  <si>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</si>
  <si>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</si>
  <si>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</si>
  <si>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</si>
  <si>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</si>
  <si>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</si>
  <si>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</si>
  <si>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</si>
  <si>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</si>
  <si>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</si>
  <si>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</si>
  <si>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</si>
  <si>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</si>
  <si>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</si>
  <si>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</si>
  <si>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</si>
  <si>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</si>
  <si>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</si>
  <si>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</si>
  <si>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</si>
  <si>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</si>
  <si>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</si>
  <si>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</si>
  <si>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</si>
  <si>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</si>
  <si>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</si>
  <si>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</si>
  <si>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</si>
  <si>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</si>
  <si>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</si>
  <si>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</si>
  <si>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</si>
  <si>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</si>
  <si>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</si>
  <si>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</si>
  <si>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</si>
  <si>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</si>
  <si>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</si>
  <si>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</si>
  <si>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</si>
  <si>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</si>
  <si>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</si>
  <si>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</si>
  <si>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</si>
  <si>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</si>
  <si>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</si>
  <si>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</si>
  <si>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</si>
  <si>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</si>
  <si>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</si>
  <si>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</si>
  <si>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</si>
  <si>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</si>
  <si>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</si>
  <si>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</si>
  <si>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</si>
  <si>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</si>
  <si>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</si>
  <si>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</si>
  <si>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</si>
  <si>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</si>
  <si>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</si>
  <si>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</si>
  <si>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</si>
  <si>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</si>
  <si>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</si>
  <si>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</si>
  <si>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</si>
  <si>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</si>
  <si>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</si>
  <si>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</si>
  <si>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</si>
  <si>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</si>
  <si>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</si>
  <si>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</si>
  <si>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</si>
  <si>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</si>
  <si>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</si>
  <si>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</si>
  <si>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</si>
  <si>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</si>
  <si>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</si>
  <si>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</si>
  <si>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</si>
  <si>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</si>
  <si>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</si>
  <si>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</si>
  <si>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</si>
  <si>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</si>
  <si>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</si>
  <si>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</si>
  <si>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</si>
  <si>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</si>
  <si>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</si>
  <si>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</si>
  <si>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</si>
  <si>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</si>
  <si>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</si>
  <si>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</si>
  <si>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</si>
  <si>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</si>
  <si>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</si>
  <si>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</si>
  <si>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</si>
  <si>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</si>
  <si>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</si>
  <si>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</si>
  <si>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</si>
  <si>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</si>
  <si>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</si>
  <si>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</si>
  <si>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</si>
  <si>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</si>
  <si>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</si>
  <si>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</si>
  <si>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</si>
  <si>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</si>
  <si>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</si>
  <si>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</si>
  <si>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</si>
  <si>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</si>
  <si>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</si>
  <si>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</si>
  <si>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</si>
  <si>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</si>
  <si>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</si>
  <si>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</si>
  <si>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</si>
  <si>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</si>
  <si>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</si>
  <si>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</si>
  <si>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</si>
  <si>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</si>
  <si>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</si>
  <si>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</si>
  <si>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</si>
  <si>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</si>
  <si>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</si>
  <si>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</si>
  <si>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</si>
  <si>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</si>
  <si>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</si>
  <si>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</si>
  <si>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</si>
  <si>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</si>
  <si>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</si>
  <si>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</si>
  <si>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</si>
  <si>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</si>
  <si>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</si>
  <si>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</si>
  <si>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</si>
  <si>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</si>
  <si>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</si>
  <si>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</si>
  <si>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</si>
  <si>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</si>
  <si>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</si>
  <si>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</si>
  <si>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</si>
  <si>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</si>
  <si>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</si>
  <si>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</si>
  <si>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</si>
  <si>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</si>
  <si>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</si>
  <si>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</si>
  <si>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</si>
  <si>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</si>
  <si>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</si>
  <si>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</si>
  <si>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</si>
  <si>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</si>
  <si>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</si>
  <si>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</si>
  <si>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</si>
  <si>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</si>
  <si>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</si>
  <si>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</si>
  <si>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</si>
  <si>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</si>
  <si>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</si>
  <si>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</si>
  <si>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</si>
  <si>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</si>
  <si>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</si>
  <si>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</si>
  <si>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</si>
  <si>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</si>
  <si>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</si>
  <si>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</si>
  <si>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</si>
  <si>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</si>
  <si>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</si>
  <si>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</si>
  <si>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</si>
  <si>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</si>
  <si>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</si>
  <si>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</si>
  <si>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</si>
  <si>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</si>
  <si>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</si>
  <si>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</si>
  <si>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</si>
  <si>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</si>
  <si>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</si>
  <si>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</si>
  <si>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</si>
  <si>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</si>
  <si>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</si>
  <si>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</si>
  <si>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</si>
  <si>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</si>
  <si>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</si>
  <si>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</si>
  <si>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</si>
  <si>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</si>
  <si>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</si>
  <si>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</si>
  <si>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</si>
  <si>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</si>
  <si>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</si>
  <si>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</si>
  <si>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</si>
  <si>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</si>
  <si>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</si>
  <si>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</si>
  <si>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</si>
  <si>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</si>
  <si>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</si>
  <si>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</si>
  <si>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</si>
  <si>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</si>
  <si>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</si>
  <si>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</si>
  <si>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</si>
  <si>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</si>
  <si>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</si>
  <si>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</si>
  <si>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</si>
  <si>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</si>
  <si>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</si>
  <si>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</si>
  <si>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</si>
  <si>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</si>
  <si>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</si>
  <si>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</si>
  <si>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</si>
  <si>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</si>
  <si>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</si>
  <si>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</si>
  <si>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</si>
  <si>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</si>
  <si>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</si>
  <si>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</si>
  <si>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</si>
  <si>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</si>
  <si>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</si>
  <si>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</si>
  <si>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</si>
  <si>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</si>
  <si>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</si>
  <si>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</si>
  <si>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</si>
  <si>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</si>
  <si>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</si>
  <si>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</si>
  <si>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</si>
  <si>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</si>
  <si>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</si>
  <si>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</si>
  <si>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</si>
  <si>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</si>
  <si>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</si>
  <si>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</si>
  <si>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</si>
  <si>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</si>
  <si>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</si>
  <si>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</si>
  <si>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</si>
  <si>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</si>
  <si>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</si>
  <si>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</si>
  <si>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</si>
  <si>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</si>
  <si>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</si>
  <si>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</si>
  <si>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</si>
  <si>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</si>
  <si>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</si>
  <si>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</si>
  <si>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</si>
  <si>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</si>
  <si>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</si>
  <si>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</si>
  <si>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</si>
  <si>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</si>
  <si>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</si>
  <si>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</si>
  <si>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</si>
  <si>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</si>
  <si>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</si>
  <si>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</si>
  <si>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</si>
  <si>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</si>
  <si>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</si>
  <si>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</si>
  <si>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</si>
  <si>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</si>
  <si>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</si>
  <si>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</si>
  <si>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</si>
  <si>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</si>
  <si>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</si>
  <si>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</si>
  <si>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</si>
  <si>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</si>
  <si>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</si>
  <si>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</si>
  <si>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</si>
  <si>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</si>
  <si>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</si>
  <si>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</si>
  <si>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</si>
  <si>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</si>
  <si>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</si>
  <si>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</si>
  <si>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</si>
  <si>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</si>
  <si>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</si>
  <si>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</si>
  <si>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</si>
  <si>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</si>
  <si>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</si>
  <si>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</si>
  <si>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</si>
  <si>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</si>
  <si>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</si>
  <si>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</si>
  <si>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</si>
  <si>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</si>
  <si>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</si>
  <si>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</si>
  <si>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</si>
  <si>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</si>
  <si>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</si>
  <si>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</si>
  <si>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</si>
  <si>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</si>
  <si>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</si>
  <si>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</si>
  <si>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</si>
  <si>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</si>
  <si>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</si>
  <si>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</si>
  <si>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</si>
  <si>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</si>
  <si>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</si>
  <si>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</si>
  <si>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</si>
  <si>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</si>
  <si>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</si>
  <si>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</si>
  <si>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</si>
  <si>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</si>
  <si>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</si>
  <si>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</si>
  <si>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</si>
  <si>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</si>
  <si>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</si>
  <si>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</si>
  <si>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</si>
  <si>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</si>
  <si>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</si>
  <si>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</si>
  <si>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</si>
  <si>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</si>
  <si>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</si>
  <si>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</si>
  <si>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</si>
  <si>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</si>
  <si>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</si>
  <si>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</si>
  <si>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</si>
  <si>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</si>
  <si>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</si>
  <si>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</si>
  <si>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</si>
  <si>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</si>
  <si>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</si>
  <si>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</si>
  <si>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</si>
  <si>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</si>
  <si>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</si>
  <si>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</si>
  <si>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</si>
  <si>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</si>
  <si>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</si>
  <si>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</si>
  <si>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</si>
  <si>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</si>
  <si>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</si>
  <si>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</si>
  <si>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</si>
  <si>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</si>
  <si>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</si>
  <si>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</si>
  <si>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</si>
  <si>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</si>
  <si>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</si>
  <si>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</si>
  <si>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</si>
  <si>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</si>
  <si>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</si>
  <si>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</si>
  <si>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</si>
  <si>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</si>
  <si>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</si>
  <si>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</si>
  <si>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</si>
  <si>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</si>
  <si>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</si>
  <si>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</si>
  <si>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</si>
  <si>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</si>
  <si>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</si>
  <si>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</si>
  <si>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</si>
  <si>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</si>
  <si>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</si>
  <si>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</si>
  <si>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</si>
  <si>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</si>
  <si>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</si>
  <si>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</si>
  <si>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</si>
  <si>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</si>
  <si>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</si>
  <si>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</si>
  <si>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</si>
  <si>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</si>
  <si>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</si>
  <si>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</si>
  <si>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</si>
  <si>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</si>
  <si>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</si>
  <si>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</si>
  <si>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</si>
  <si>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</si>
  <si>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</si>
  <si>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</si>
  <si>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</si>
  <si>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</si>
  <si>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</si>
  <si>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</si>
  <si>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</si>
  <si>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</si>
  <si>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</si>
  <si>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</si>
  <si>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</si>
  <si>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</si>
  <si>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</si>
  <si>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</si>
  <si>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</si>
  <si>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</si>
  <si>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</si>
  <si>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</si>
  <si>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</si>
  <si>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</si>
  <si>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</si>
  <si>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</si>
  <si>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</si>
  <si>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</si>
  <si>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</si>
  <si>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</si>
  <si>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</si>
  <si>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</si>
  <si>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</si>
  <si>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</si>
  <si>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</si>
  <si>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</si>
  <si>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</si>
  <si>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</si>
  <si>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</si>
  <si>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</si>
  <si>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</si>
  <si>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</si>
  <si>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</si>
  <si>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</si>
  <si>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</si>
  <si>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</si>
  <si>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</si>
  <si>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</si>
  <si>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</si>
  <si>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</si>
  <si>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</si>
  <si>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</si>
  <si>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</si>
  <si>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</si>
  <si>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</si>
  <si>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</si>
  <si>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</si>
  <si>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</si>
  <si>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</si>
  <si>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</si>
  <si>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</si>
  <si>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</si>
  <si>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</si>
  <si>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</si>
  <si>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</si>
  <si>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</si>
  <si>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</si>
  <si>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</si>
  <si>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</si>
  <si>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</si>
  <si>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</si>
  <si>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</si>
  <si>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</si>
  <si>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</si>
  <si>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</si>
  <si>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</si>
  <si>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</si>
  <si>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</si>
  <si>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</si>
  <si>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</si>
  <si>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</si>
  <si>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</si>
  <si>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</si>
  <si>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</si>
  <si>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</si>
  <si>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</si>
  <si>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</si>
  <si>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</si>
  <si>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</si>
  <si>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</si>
  <si>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</si>
  <si>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</si>
  <si>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</si>
  <si>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</si>
  <si>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</si>
  <si>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</si>
  <si>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</si>
  <si>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</si>
  <si>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</si>
  <si>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</si>
  <si>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</si>
  <si>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</si>
  <si>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</si>
  <si>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</si>
  <si>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</si>
  <si>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</si>
  <si>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</si>
  <si>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</si>
  <si>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</si>
  <si>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</si>
  <si>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</si>
  <si>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</si>
  <si>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</si>
  <si>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</si>
  <si>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</si>
  <si>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</si>
  <si>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</si>
  <si>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</si>
  <si>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</si>
  <si>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</si>
  <si>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</si>
  <si>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</si>
  <si>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</si>
  <si>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</si>
  <si>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</si>
  <si>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</si>
  <si>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</si>
  <si>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</si>
  <si>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</si>
  <si>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</si>
  <si>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</si>
  <si>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</si>
  <si>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</si>
  <si>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</si>
  <si>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</si>
  <si>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</si>
  <si>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</si>
  <si>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</si>
  <si>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</si>
  <si>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</si>
  <si>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</si>
  <si>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</si>
  <si>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</si>
  <si>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</si>
  <si>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</si>
  <si>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</si>
  <si>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</si>
  <si>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</si>
  <si>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</si>
  <si>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</si>
  <si>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</si>
  <si>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</si>
  <si>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</si>
  <si>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</si>
  <si>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</si>
  <si>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</si>
  <si>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</si>
  <si>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</si>
  <si>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</si>
  <si>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</si>
  <si>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</si>
  <si>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</si>
  <si>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</si>
  <si>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</si>
  <si>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</si>
  <si>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</si>
  <si>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</si>
  <si>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</si>
  <si>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</si>
  <si>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</si>
  <si>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</si>
  <si>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</si>
  <si>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</si>
  <si>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</si>
  <si>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</si>
  <si>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</si>
  <si>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</si>
  <si>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</si>
  <si>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</si>
  <si>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</si>
  <si>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</si>
  <si>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</si>
  <si>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</si>
  <si>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</si>
  <si>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</si>
  <si>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</si>
  <si>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</si>
  <si>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</si>
  <si>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</si>
  <si>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</si>
  <si>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</si>
  <si>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</si>
  <si>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</si>
  <si>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</si>
  <si>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</si>
  <si>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</si>
  <si>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</si>
  <si>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</si>
  <si>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</si>
  <si>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</si>
  <si>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</si>
  <si>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</si>
  <si>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</si>
  <si>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</si>
  <si>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</si>
  <si>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</si>
  <si>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</si>
  <si>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</si>
  <si>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</si>
  <si>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</si>
  <si>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</si>
  <si>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</si>
  <si>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</si>
  <si>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</si>
  <si>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</si>
  <si>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</si>
  <si>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</si>
  <si>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</si>
  <si>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</si>
  <si>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</si>
  <si>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</si>
  <si>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</si>
  <si>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</si>
  <si>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</si>
  <si>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</si>
  <si>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</si>
  <si>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</si>
  <si>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</si>
  <si>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</si>
  <si>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</si>
  <si>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</si>
  <si>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</si>
  <si>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</si>
  <si>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</si>
  <si>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</si>
  <si>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</si>
  <si>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</si>
  <si>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</si>
  <si>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</si>
  <si>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</si>
  <si>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</si>
  <si>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</si>
  <si>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</si>
  <si>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</si>
  <si>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</si>
  <si>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</si>
  <si>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</si>
  <si>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</si>
  <si>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</si>
  <si>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</si>
  <si>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</si>
  <si>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</si>
  <si>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</si>
  <si>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</si>
  <si>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</si>
  <si>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</si>
  <si>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</si>
  <si>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</si>
  <si>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</si>
  <si>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</si>
  <si>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</si>
  <si>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</si>
  <si>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</si>
  <si>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</si>
  <si>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</si>
  <si>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</si>
  <si>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</si>
  <si>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</si>
  <si>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</si>
  <si>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</si>
  <si>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</si>
  <si>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</si>
  <si>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</si>
  <si>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</si>
  <si>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</si>
  <si>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</si>
  <si>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</si>
  <si>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</si>
  <si>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</si>
  <si>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</si>
  <si>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</si>
  <si>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</si>
  <si>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</si>
  <si>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</si>
  <si>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</si>
  <si>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</si>
  <si>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</si>
  <si>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</si>
  <si>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</si>
  <si>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</si>
  <si>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</si>
  <si>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</si>
  <si>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</si>
  <si>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</si>
  <si>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</si>
  <si>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</si>
  <si>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</si>
  <si>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</si>
  <si>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</si>
  <si>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</si>
  <si>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</si>
  <si>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</si>
  <si>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</si>
  <si>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</si>
  <si>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</si>
  <si>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</si>
  <si>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</si>
  <si>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</si>
  <si>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</si>
  <si>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</si>
  <si>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</si>
  <si>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</si>
  <si>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</si>
  <si>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</si>
  <si>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</si>
  <si>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</si>
  <si>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</si>
  <si>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</si>
  <si>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</si>
  <si>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</si>
  <si>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</si>
  <si>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</si>
  <si>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</si>
  <si>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</si>
  <si>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</si>
  <si>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</si>
  <si>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</si>
  <si>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</si>
  <si>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</si>
  <si>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</si>
  <si>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</si>
  <si>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</si>
  <si>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</si>
  <si>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</si>
  <si>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</si>
  <si>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</si>
  <si>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</si>
  <si>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</si>
  <si>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</si>
  <si>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</si>
  <si>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</si>
  <si>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</si>
  <si>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</si>
  <si>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</si>
  <si>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</si>
  <si>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</si>
  <si>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</si>
  <si>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</si>
  <si>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</si>
  <si>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</si>
  <si>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</si>
  <si>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</si>
  <si>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</si>
  <si>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</si>
  <si>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</si>
  <si>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</si>
  <si>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</si>
  <si>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</si>
  <si>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</si>
  <si>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</si>
  <si>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</si>
  <si>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</si>
  <si>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</si>
  <si>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</si>
  <si>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</si>
  <si>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</si>
  <si>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</si>
  <si>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</si>
  <si>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</si>
  <si>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</si>
  <si>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</si>
  <si>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</si>
  <si>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</si>
  <si>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</si>
  <si>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</si>
  <si>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</si>
  <si>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</si>
  <si>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</si>
  <si>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</si>
  <si>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</si>
  <si>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</si>
  <si>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</si>
  <si>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</si>
  <si>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</si>
  <si>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</si>
  <si>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</si>
  <si>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</si>
  <si>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</si>
  <si>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</si>
  <si>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</si>
  <si>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</si>
  <si>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</si>
  <si>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</si>
  <si>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</si>
  <si>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</si>
  <si>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</si>
  <si>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</si>
  <si>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</si>
  <si>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</si>
  <si>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</si>
  <si>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</si>
  <si>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</si>
  <si>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</si>
  <si>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</si>
  <si>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</si>
  <si>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</si>
  <si>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</si>
  <si>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</si>
  <si>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</si>
  <si>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</si>
  <si>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</si>
  <si>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</si>
  <si>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</si>
  <si>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</si>
  <si>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</si>
  <si>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</si>
  <si>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</si>
  <si>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</si>
  <si>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</si>
  <si>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</si>
  <si>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</si>
  <si>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</si>
  <si>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</si>
  <si>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</si>
  <si>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</si>
  <si>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</si>
  <si>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</si>
  <si>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</si>
  <si>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</si>
  <si>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</si>
  <si>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</si>
  <si>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</si>
  <si>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</si>
  <si>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</si>
  <si>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</si>
  <si>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</si>
  <si>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</si>
  <si>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</si>
  <si>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</si>
  <si>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</si>
  <si>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</si>
  <si>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</si>
  <si>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</si>
  <si>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</si>
  <si>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</si>
  <si>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</si>
  <si>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</si>
  <si>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</si>
  <si>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</si>
  <si>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</si>
  <si>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</si>
  <si>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</si>
  <si>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</si>
  <si>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</si>
  <si>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</si>
  <si>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</si>
  <si>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</si>
  <si>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</si>
  <si>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</si>
  <si>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</si>
  <si>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</si>
  <si>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</si>
  <si>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</si>
  <si>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</si>
  <si>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</si>
  <si>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</si>
  <si>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</si>
  <si>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</si>
  <si>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</si>
  <si>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</si>
  <si>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</si>
  <si>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</si>
  <si>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</si>
  <si>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</si>
  <si>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</si>
  <si>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</si>
  <si>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</si>
  <si>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</si>
  <si>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</si>
  <si>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</si>
  <si>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</si>
  <si>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</si>
  <si>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</si>
  <si>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</si>
  <si>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</si>
  <si>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</si>
  <si>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</si>
  <si>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</si>
  <si>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</si>
  <si>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</si>
  <si>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</si>
  <si>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</si>
  <si>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</si>
  <si>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</si>
  <si>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</si>
  <si>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</si>
  <si>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</si>
  <si>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</si>
  <si>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</si>
  <si>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</si>
  <si>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</si>
  <si>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</si>
  <si>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</si>
  <si>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</si>
  <si>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</si>
  <si>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</si>
  <si>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</si>
  <si>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</si>
  <si>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</si>
  <si>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</si>
  <si>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</si>
  <si>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</si>
  <si>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</si>
  <si>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</si>
  <si>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</si>
  <si>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</si>
  <si>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</si>
  <si>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</si>
  <si>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</si>
  <si>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</si>
  <si>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</si>
  <si>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</si>
  <si>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</si>
  <si>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</si>
  <si>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</si>
  <si>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</si>
  <si>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</si>
  <si>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</si>
  <si>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</si>
  <si>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</si>
  <si>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</si>
  <si>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</si>
  <si>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</si>
  <si>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</si>
  <si>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</si>
  <si>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</si>
  <si>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</si>
  <si>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</si>
  <si>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</si>
  <si>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</si>
  <si>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</si>
  <si>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</si>
  <si>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</si>
  <si>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</si>
  <si>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</si>
  <si>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</si>
  <si>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</si>
  <si>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</si>
  <si>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</si>
  <si>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</si>
  <si>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</si>
  <si>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</si>
  <si>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</si>
  <si>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</si>
  <si>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</si>
  <si>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</si>
  <si>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</si>
  <si>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</si>
  <si>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</si>
  <si>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</si>
  <si>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</si>
  <si>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</si>
  <si>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</si>
  <si>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</si>
  <si>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</si>
  <si>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</si>
  <si>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</si>
  <si>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</si>
  <si>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</si>
  <si>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</si>
  <si>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</si>
  <si>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</si>
  <si>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</si>
  <si>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</si>
  <si>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</si>
  <si>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</si>
  <si>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</si>
  <si>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</si>
  <si>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</si>
  <si>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</si>
  <si>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</si>
  <si>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</si>
  <si>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</si>
  <si>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</si>
  <si>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</si>
  <si>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</si>
  <si>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</si>
  <si>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</si>
  <si>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</si>
  <si>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</si>
  <si>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</si>
  <si>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</si>
  <si>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</si>
  <si>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</si>
  <si>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</si>
  <si>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</si>
  <si>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</si>
  <si>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</si>
  <si>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</si>
  <si>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</si>
  <si>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</si>
  <si>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</si>
  <si>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</si>
  <si>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</si>
  <si>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</si>
  <si>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</si>
  <si>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</si>
  <si>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</si>
  <si>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</si>
  <si>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</si>
  <si>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</si>
  <si>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</si>
  <si>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</si>
  <si>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</si>
  <si>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</si>
  <si>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</si>
  <si>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</si>
  <si>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</si>
  <si>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</si>
  <si>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</si>
  <si>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</si>
  <si>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</si>
  <si>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</si>
  <si>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</si>
  <si>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</si>
  <si>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</si>
  <si>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</si>
  <si>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</si>
  <si>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</si>
  <si>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</si>
  <si>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</si>
  <si>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</si>
  <si>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</si>
  <si>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</si>
  <si>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</si>
  <si>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</si>
  <si>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</si>
  <si>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</si>
  <si>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</si>
  <si>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</si>
  <si>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</si>
  <si>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</si>
  <si>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</si>
  <si>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</si>
  <si>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</si>
  <si>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</si>
  <si>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</si>
  <si>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</si>
  <si>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</si>
  <si>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</si>
  <si>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</si>
  <si>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</si>
  <si>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</si>
  <si>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</si>
  <si>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</si>
  <si>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</si>
  <si>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</si>
  <si>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</si>
  <si>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</si>
  <si>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</si>
  <si>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</si>
  <si>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</si>
  <si>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</si>
  <si>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</si>
  <si>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</si>
  <si>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</si>
  <si>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</si>
  <si>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</si>
  <si>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</si>
  <si>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</si>
  <si>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</si>
  <si>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</si>
  <si>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</si>
  <si>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</si>
  <si>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</si>
  <si>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</si>
  <si>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</si>
  <si>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</si>
  <si>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</si>
  <si>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</si>
  <si>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</si>
  <si>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</si>
  <si>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</si>
  <si>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</si>
  <si>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</si>
  <si>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</si>
  <si>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</si>
  <si>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</si>
  <si>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</si>
  <si>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</si>
  <si>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</si>
  <si>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</si>
  <si>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</si>
  <si>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</si>
  <si>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</si>
  <si>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</si>
  <si>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</si>
  <si>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</si>
  <si>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</si>
  <si>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</si>
  <si>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</si>
  <si>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</si>
  <si>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</si>
  <si>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</si>
  <si>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</si>
  <si>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</si>
  <si>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</si>
  <si>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</si>
  <si>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</si>
  <si>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</si>
  <si>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</si>
  <si>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</si>
  <si>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</si>
  <si>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</si>
  <si>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</si>
  <si>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</si>
  <si>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</si>
  <si>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</si>
  <si>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</si>
  <si>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</si>
  <si>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</si>
  <si>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</si>
  <si>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</si>
  <si>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</si>
  <si>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</si>
  <si>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</si>
  <si>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</si>
  <si>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</si>
  <si>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</si>
  <si>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</si>
  <si>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</si>
  <si>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</si>
  <si>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</si>
  <si>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</si>
  <si>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</si>
  <si>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</si>
  <si>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</si>
  <si>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</si>
  <si>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</si>
  <si>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</si>
  <si>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</si>
  <si>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</si>
  <si>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</si>
  <si>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</si>
  <si>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</si>
  <si>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</si>
  <si>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</si>
  <si>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</si>
  <si>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</si>
  <si>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</si>
  <si>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</si>
  <si>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</si>
  <si>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</si>
  <si>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</si>
  <si>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</si>
  <si>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</si>
  <si>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</si>
  <si>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</si>
  <si>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</si>
  <si>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</si>
  <si>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</si>
  <si>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</si>
  <si>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</si>
  <si>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</si>
  <si>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</si>
  <si>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</si>
  <si>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</si>
  <si>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</si>
  <si>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</si>
  <si>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</si>
  <si>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</si>
  <si>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</si>
  <si>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</si>
  <si>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</si>
  <si>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</si>
  <si>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</si>
  <si>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</si>
  <si>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</si>
  <si>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</si>
  <si>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</si>
  <si>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</si>
  <si>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</si>
  <si>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</si>
  <si>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</si>
  <si>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</si>
  <si>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</si>
  <si>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</si>
  <si>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</si>
  <si>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</si>
  <si>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</si>
  <si>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</si>
  <si>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</si>
  <si>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</si>
  <si>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</si>
  <si>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</si>
  <si>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</si>
  <si>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</si>
  <si>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</si>
  <si>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</si>
  <si>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</si>
  <si>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</si>
  <si>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</si>
  <si>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</si>
  <si>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</si>
  <si>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</si>
  <si>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</si>
  <si>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</si>
  <si>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</si>
  <si>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</si>
  <si>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</si>
  <si>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</si>
  <si>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</si>
  <si>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</si>
  <si>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</si>
  <si>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</si>
  <si>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</si>
  <si>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</si>
  <si>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</si>
  <si>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</si>
  <si>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</si>
  <si>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</si>
  <si>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</si>
  <si>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</si>
  <si>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</si>
  <si>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</si>
  <si>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</si>
  <si>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</si>
  <si>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</si>
  <si>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</si>
  <si>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</si>
  <si>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</si>
  <si>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</si>
  <si>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</si>
  <si>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</si>
  <si>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</si>
  <si>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</si>
  <si>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</si>
  <si>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</si>
  <si>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</si>
  <si>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</si>
  <si>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</si>
  <si>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</si>
  <si>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</si>
  <si>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</si>
  <si>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</si>
  <si>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</si>
  <si>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</si>
  <si>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</si>
  <si>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</si>
  <si>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</si>
  <si>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</si>
  <si>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</si>
  <si>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</si>
  <si>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</si>
  <si>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</si>
  <si>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</si>
  <si>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</si>
  <si>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</si>
  <si>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</si>
  <si>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</si>
  <si>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</si>
  <si>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</si>
  <si>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</si>
  <si>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</si>
  <si>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</si>
  <si>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</si>
  <si>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</si>
  <si>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</si>
  <si>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</si>
  <si>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</si>
  <si>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</si>
  <si>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</si>
  <si>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</si>
  <si>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</si>
  <si>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</si>
  <si>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</si>
  <si>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</si>
  <si>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</si>
  <si>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</si>
  <si>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</si>
  <si>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</si>
  <si>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</si>
  <si>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</si>
  <si>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</si>
  <si>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</si>
  <si>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</si>
  <si>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</si>
  <si>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</si>
  <si>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</si>
  <si>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</si>
  <si>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</si>
  <si>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</si>
  <si>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</si>
  <si>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</si>
  <si>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</si>
  <si>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</si>
  <si>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</si>
  <si>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</si>
  <si>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</si>
  <si>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</si>
  <si>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</si>
  <si>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</si>
  <si>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</si>
  <si>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</si>
  <si>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</si>
  <si>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</si>
  <si>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</si>
  <si>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</si>
  <si>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</si>
  <si>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</si>
  <si>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</si>
  <si>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</si>
  <si>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</si>
  <si>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</si>
  <si>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</si>
  <si>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</si>
  <si>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</si>
  <si>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</si>
  <si>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</si>
  <si>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</si>
  <si>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</si>
  <si>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</si>
  <si>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</si>
  <si>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</si>
  <si>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</si>
  <si>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</si>
  <si>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</si>
  <si>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</si>
  <si>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</si>
  <si>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</si>
  <si>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</si>
  <si>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</si>
  <si>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</si>
  <si>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</si>
  <si>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</si>
  <si>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</si>
  <si>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</si>
  <si>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</si>
  <si>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</si>
  <si>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</si>
  <si>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</si>
  <si>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</si>
  <si>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</si>
  <si>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</si>
  <si>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</si>
  <si>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</si>
  <si>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</si>
  <si>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</si>
  <si>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</si>
  <si>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</si>
  <si>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</si>
  <si>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</si>
  <si>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</si>
  <si>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</si>
  <si>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</si>
  <si>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</si>
  <si>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</si>
  <si>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</si>
  <si>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</si>
  <si>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</si>
  <si>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</si>
  <si>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</si>
  <si>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</si>
  <si>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</si>
  <si>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</si>
  <si>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</si>
  <si>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</si>
  <si>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</si>
  <si>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</si>
  <si>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</si>
  <si>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</si>
  <si>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</si>
  <si>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</si>
  <si>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</si>
  <si>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</si>
  <si>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</si>
  <si>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</si>
  <si>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</si>
  <si>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</si>
  <si>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</si>
  <si>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</si>
  <si>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</si>
  <si>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</si>
  <si>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</si>
  <si>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</si>
  <si>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</si>
  <si>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</si>
  <si>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</si>
  <si>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</si>
  <si>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</si>
  <si>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</si>
  <si>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</si>
  <si>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</si>
  <si>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</si>
  <si>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</si>
  <si>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</si>
  <si>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</si>
  <si>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</si>
  <si>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</si>
  <si>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</si>
  <si>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</si>
  <si>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</si>
  <si>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</si>
  <si>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</si>
  <si>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</si>
  <si>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</si>
  <si>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</si>
  <si>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</si>
  <si>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</si>
  <si>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</si>
  <si>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</si>
  <si>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</si>
  <si>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</si>
  <si>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</si>
  <si>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</si>
  <si>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</si>
  <si>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</si>
  <si>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</si>
  <si>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</si>
  <si>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</si>
  <si>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</si>
  <si>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</si>
  <si>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</si>
  <si>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</si>
  <si>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</si>
  <si>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</si>
  <si>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</si>
  <si>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</si>
  <si>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</si>
  <si>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</si>
  <si>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</si>
  <si>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</si>
  <si>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</si>
  <si>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</si>
  <si>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</si>
  <si>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</si>
  <si>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</si>
  <si>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</si>
  <si>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</si>
  <si>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</si>
  <si>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</si>
  <si>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</si>
  <si>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</si>
  <si>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</si>
  <si>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</si>
  <si>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</si>
  <si>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</si>
  <si>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</si>
  <si>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</si>
  <si>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</si>
  <si>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</si>
  <si>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</si>
  <si>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</si>
  <si>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</si>
  <si>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</si>
  <si>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</si>
  <si>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</si>
  <si>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</si>
  <si>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</si>
  <si>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</si>
  <si>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</si>
  <si>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</si>
  <si>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</si>
  <si>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</si>
  <si>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</si>
  <si>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</si>
  <si>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</si>
  <si>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</si>
  <si>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</si>
  <si>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</si>
  <si>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</si>
  <si>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</si>
  <si>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</si>
  <si>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</si>
  <si>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</si>
  <si>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</si>
  <si>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</si>
  <si>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</si>
  <si>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</si>
  <si>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</si>
  <si>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</si>
  <si>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</si>
  <si>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</si>
  <si>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</si>
  <si>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</si>
  <si>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</si>
  <si>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</si>
  <si>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</si>
  <si>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</si>
  <si>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</si>
  <si>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</si>
  <si>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</si>
  <si>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</si>
  <si>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</si>
  <si>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</si>
  <si>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</si>
  <si>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</si>
  <si>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</si>
  <si>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</si>
  <si>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</si>
  <si>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</si>
  <si>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</si>
  <si>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</si>
  <si>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</si>
  <si>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</si>
  <si>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</si>
  <si>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</si>
  <si>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</si>
  <si>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</si>
  <si>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</si>
  <si>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</si>
  <si>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</si>
  <si>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</si>
  <si>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</si>
  <si>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</si>
  <si>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</si>
  <si>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</si>
  <si>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</si>
  <si>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</si>
  <si>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</si>
  <si>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</si>
  <si>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</si>
  <si>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</si>
  <si>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</si>
  <si>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</si>
  <si>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</si>
  <si>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</si>
  <si>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</si>
  <si>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</si>
  <si>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</si>
  <si>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</si>
  <si>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</si>
  <si>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</si>
  <si>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</si>
  <si>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</si>
  <si>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</si>
  <si>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</si>
  <si>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</si>
  <si>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</si>
  <si>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</si>
  <si>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</si>
  <si>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</si>
  <si>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</si>
  <si>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</si>
  <si>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</si>
  <si>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</si>
  <si>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</si>
  <si>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</si>
  <si>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</si>
  <si>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</si>
  <si>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</si>
  <si>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</si>
  <si>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</si>
  <si>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</si>
  <si>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</si>
  <si>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</si>
  <si>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</si>
  <si>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</si>
  <si>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</si>
  <si>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</si>
  <si>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</si>
  <si>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</si>
  <si>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</si>
  <si>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</si>
  <si>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</si>
  <si>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</si>
  <si>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</si>
  <si>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</si>
  <si>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</si>
  <si>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</si>
  <si>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</si>
  <si>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</si>
  <si>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</si>
  <si>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</si>
  <si>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</si>
  <si>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</si>
  <si>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</si>
  <si>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</si>
  <si>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</si>
  <si>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</si>
  <si>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</si>
  <si>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</si>
  <si>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</si>
  <si>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</si>
  <si>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</si>
  <si>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</si>
  <si>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</si>
  <si>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</si>
  <si>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</si>
  <si>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</si>
  <si>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</si>
  <si>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</si>
  <si>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</si>
  <si>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</si>
  <si>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</si>
  <si>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</si>
  <si>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</si>
  <si>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</si>
  <si>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</si>
  <si>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</si>
  <si>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</si>
  <si>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</si>
  <si>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</si>
  <si>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</si>
  <si>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</si>
  <si>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</si>
  <si>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</si>
  <si>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</si>
  <si>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</si>
  <si>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</si>
  <si>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</si>
  <si>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</si>
  <si>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</si>
  <si>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</si>
  <si>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</si>
  <si>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</si>
  <si>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</si>
  <si>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</si>
  <si>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</si>
  <si>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</si>
  <si>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</si>
  <si>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</si>
  <si>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</si>
  <si>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</si>
  <si>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</si>
  <si>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</si>
  <si>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</si>
  <si>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</si>
  <si>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</si>
  <si>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</si>
  <si>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</si>
  <si>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</si>
  <si>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</si>
  <si>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</si>
  <si>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</si>
  <si>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</si>
  <si>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</si>
  <si>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</si>
  <si>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</si>
  <si>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</si>
  <si>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</si>
  <si>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</si>
  <si>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</si>
  <si>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</si>
  <si>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</si>
  <si>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</si>
  <si>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</si>
  <si>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</si>
  <si>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</si>
  <si>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</si>
  <si>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</si>
  <si>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</si>
  <si>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</si>
  <si>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</si>
  <si>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</si>
  <si>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</si>
  <si>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</si>
  <si>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</si>
  <si>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</si>
  <si>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</si>
  <si>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</si>
  <si>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</si>
  <si>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</si>
  <si>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</si>
  <si>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</si>
  <si>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</si>
  <si>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</si>
  <si>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</si>
  <si>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</si>
  <si>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</si>
  <si>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</si>
  <si>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</si>
  <si>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</si>
  <si>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</si>
  <si>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</si>
  <si>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</si>
  <si>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</si>
  <si>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</si>
  <si>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</si>
  <si>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</si>
  <si>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</si>
  <si>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</si>
  <si>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</si>
  <si>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</si>
  <si>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</si>
  <si>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</si>
  <si>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</si>
  <si>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</si>
  <si>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</si>
  <si>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</si>
  <si>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</si>
  <si>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</si>
  <si>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</si>
  <si>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</si>
  <si>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</si>
  <si>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</si>
  <si>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</si>
  <si>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</si>
  <si>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</si>
  <si>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</si>
  <si>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</si>
  <si>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</si>
  <si>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</si>
  <si>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</si>
  <si>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</si>
  <si>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</si>
  <si>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</si>
  <si>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</si>
  <si>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</si>
  <si>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</si>
  <si>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</si>
  <si>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</si>
  <si>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</si>
  <si>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</si>
  <si>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</si>
  <si>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</si>
  <si>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</si>
  <si>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</si>
  <si>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</si>
  <si>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</si>
  <si>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</si>
  <si>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</si>
  <si>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</si>
  <si>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</si>
  <si>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</si>
  <si>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</si>
  <si>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</si>
  <si>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</si>
  <si>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</si>
  <si>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</si>
  <si>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</si>
  <si>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</si>
  <si>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</si>
  <si>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</si>
  <si>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</si>
  <si>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</si>
  <si>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</si>
  <si>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</si>
  <si>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</si>
  <si>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</si>
  <si>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</si>
  <si>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</si>
  <si>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</si>
  <si>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</si>
  <si>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</si>
  <si>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</si>
  <si>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</si>
  <si>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</si>
  <si>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</si>
  <si>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</si>
  <si>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</si>
  <si>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</si>
  <si>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</si>
  <si>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</si>
  <si>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</si>
  <si>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</si>
  <si>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</si>
  <si>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</si>
  <si>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</si>
  <si>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</si>
  <si>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</si>
  <si>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</si>
  <si>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</si>
  <si>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</si>
  <si>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</si>
  <si>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</si>
  <si>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</si>
  <si>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</si>
  <si>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</si>
  <si>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</si>
  <si>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</si>
  <si>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</si>
  <si>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</si>
  <si>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</si>
  <si>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</si>
  <si>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</si>
  <si>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</si>
  <si>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</si>
  <si>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</si>
  <si>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</si>
  <si>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</si>
  <si>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</si>
  <si>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</si>
  <si>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</si>
  <si>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</si>
  <si>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</si>
  <si>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</si>
  <si>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</si>
  <si>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</si>
  <si>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</si>
  <si>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</si>
  <si>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</si>
  <si>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</si>
  <si>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</si>
  <si>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</si>
  <si>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</si>
  <si>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</si>
  <si>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</si>
  <si>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</si>
  <si>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</si>
  <si>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</si>
  <si>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</si>
  <si>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</si>
  <si>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</si>
  <si>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</si>
  <si>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</si>
  <si>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</si>
  <si>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</si>
  <si>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</si>
  <si>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</si>
  <si>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</si>
  <si>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</si>
  <si>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</si>
  <si>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</si>
  <si>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</si>
  <si>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</si>
  <si>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</si>
  <si>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</si>
  <si>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</si>
  <si>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</si>
  <si>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</si>
  <si>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</si>
  <si>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</si>
  <si>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</si>
  <si>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</si>
  <si>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</si>
  <si>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</si>
  <si>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</si>
  <si>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</si>
  <si>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</si>
  <si>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</si>
  <si>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</si>
  <si>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</si>
  <si>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</si>
  <si>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</si>
  <si>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</si>
  <si>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</si>
  <si>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</si>
  <si>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</si>
  <si>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</si>
  <si>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</si>
  <si>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</si>
  <si>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</si>
  <si>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</si>
  <si>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</si>
  <si>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</si>
  <si>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</si>
  <si>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</si>
  <si>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</si>
  <si>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</si>
  <si>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</si>
  <si>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</si>
  <si>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</si>
  <si>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</si>
  <si>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</si>
  <si>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</si>
  <si>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</si>
  <si>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</si>
  <si>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</si>
  <si>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</si>
  <si>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</si>
  <si>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</si>
  <si>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</si>
  <si>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</si>
  <si>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</si>
  <si>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</si>
  <si>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</si>
  <si>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</si>
  <si>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</si>
  <si>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</si>
  <si>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</si>
  <si>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</si>
  <si>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</si>
  <si>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</si>
  <si>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</si>
  <si>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</si>
  <si>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</si>
  <si>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</si>
  <si>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</si>
  <si>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</si>
  <si>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</si>
  <si>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</si>
  <si>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</si>
  <si>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</si>
  <si>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</si>
  <si>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</si>
  <si>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</si>
  <si>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</si>
  <si>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</si>
  <si>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</si>
  <si>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</si>
  <si>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</si>
  <si>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</si>
  <si>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</si>
  <si>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</si>
  <si>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</si>
  <si>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</si>
  <si>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</si>
  <si>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</si>
  <si>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</si>
  <si>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</si>
  <si>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</si>
  <si>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</si>
  <si>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</si>
  <si>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</si>
  <si>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</si>
  <si>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</si>
  <si>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</si>
  <si>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</si>
  <si>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</si>
  <si>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</si>
  <si>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</si>
  <si>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</si>
  <si>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</si>
  <si>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</si>
  <si>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</si>
  <si>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</si>
  <si>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</si>
  <si>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</si>
  <si>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</si>
  <si>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</si>
  <si>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</si>
  <si>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</si>
  <si>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</si>
  <si>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</si>
  <si>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</si>
  <si>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</si>
  <si>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</si>
  <si>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</si>
  <si>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</si>
  <si>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</si>
  <si>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</si>
  <si>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</si>
  <si>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</si>
  <si>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</si>
  <si>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</si>
  <si>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</si>
  <si>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</si>
  <si>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</si>
  <si>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</si>
  <si>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</si>
  <si>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</si>
  <si>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</si>
  <si>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</si>
  <si>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</si>
  <si>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</si>
  <si>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</si>
  <si>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</si>
  <si>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</si>
  <si>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</si>
  <si>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</si>
  <si>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</si>
  <si>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</si>
  <si>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</si>
  <si>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</si>
  <si>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</si>
  <si>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</si>
  <si>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</si>
  <si>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</si>
  <si>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</si>
  <si>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</si>
  <si>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</si>
  <si>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</si>
  <si>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</si>
  <si>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</si>
  <si>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</si>
  <si>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</si>
  <si>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</si>
  <si>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</si>
  <si>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</si>
  <si>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</si>
  <si>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</si>
  <si>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</si>
  <si>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</si>
  <si>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</si>
  <si>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</si>
  <si>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</si>
  <si>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</si>
  <si>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</si>
  <si>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</si>
  <si>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</si>
  <si>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</si>
  <si>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</si>
  <si>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</si>
  <si>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</si>
  <si>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</si>
  <si>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</si>
  <si>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</si>
  <si>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</si>
  <si>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</si>
  <si>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</si>
  <si>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</si>
  <si>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</si>
  <si>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</si>
  <si>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</si>
  <si>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</si>
  <si>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</si>
  <si>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</si>
  <si>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</si>
  <si>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</si>
  <si>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</si>
  <si>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</si>
  <si>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</si>
  <si>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</si>
  <si>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</si>
  <si>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</si>
  <si>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</si>
  <si>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</si>
  <si>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</si>
  <si>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</si>
  <si>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</si>
  <si>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</si>
  <si>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</si>
  <si>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</si>
  <si>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</si>
  <si>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</si>
  <si>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</si>
  <si>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</si>
  <si>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</si>
  <si>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</si>
  <si>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</si>
  <si>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</si>
  <si>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</si>
  <si>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</si>
  <si>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</si>
  <si>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</si>
  <si>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</si>
  <si>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</si>
  <si>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</si>
  <si>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</si>
  <si>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</si>
  <si>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</si>
  <si>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</si>
  <si>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</si>
  <si>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</si>
  <si>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</si>
  <si>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</si>
  <si>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</si>
  <si>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</si>
  <si>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</si>
  <si>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</si>
  <si>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</si>
  <si>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</si>
  <si>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</si>
  <si>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</si>
  <si>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</si>
  <si>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</si>
  <si>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</si>
  <si>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</si>
  <si>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</si>
  <si>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</si>
  <si>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</si>
  <si>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</si>
  <si>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</si>
  <si>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</si>
  <si>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</si>
  <si>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</si>
  <si>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</si>
  <si>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</si>
  <si>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</si>
  <si>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</si>
  <si>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</si>
  <si>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</si>
  <si>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</si>
  <si>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</si>
  <si>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</si>
  <si>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</si>
  <si>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</si>
  <si>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</si>
  <si>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</si>
  <si>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</si>
  <si>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</si>
  <si>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</si>
  <si>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</si>
  <si>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</si>
  <si>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</si>
  <si>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</si>
  <si>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</si>
  <si>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</si>
  <si>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</si>
  <si>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</si>
  <si>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</si>
  <si>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</si>
  <si>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</si>
  <si>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</si>
  <si>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</si>
  <si>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</si>
  <si>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</si>
  <si>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</si>
  <si>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</si>
  <si>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</si>
  <si>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</si>
  <si>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</si>
  <si>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</si>
  <si>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</si>
  <si>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</si>
  <si>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</si>
  <si>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</si>
  <si>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</si>
  <si>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</si>
  <si>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</si>
  <si>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</si>
  <si>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</si>
  <si>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</si>
  <si>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</si>
  <si>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</si>
  <si>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</si>
  <si>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</si>
  <si>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</si>
  <si>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</si>
  <si>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</si>
  <si>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</si>
  <si>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</si>
  <si>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</si>
  <si>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</si>
  <si>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</si>
  <si>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</si>
  <si>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</si>
  <si>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</si>
  <si>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</si>
  <si>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</si>
  <si>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</si>
  <si>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</si>
  <si>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</si>
  <si>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</si>
  <si>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</si>
  <si>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</si>
  <si>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</si>
  <si>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</si>
  <si>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</si>
  <si>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</si>
  <si>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</si>
  <si>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</si>
  <si>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</si>
  <si>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</si>
  <si>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</si>
  <si>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</si>
  <si>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</si>
  <si>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</si>
  <si>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</si>
  <si>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</si>
  <si>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</si>
  <si>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</si>
  <si>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</si>
  <si>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</si>
  <si>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</si>
  <si>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</si>
  <si>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</si>
  <si>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</si>
  <si>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</si>
  <si>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</si>
  <si>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</si>
  <si>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</si>
  <si>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</si>
  <si>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</si>
  <si>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</si>
  <si>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</si>
  <si>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</si>
  <si>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</si>
  <si>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</si>
  <si>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</si>
  <si>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</si>
  <si>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</si>
  <si>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</si>
  <si>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</si>
  <si>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</si>
  <si>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</si>
  <si>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</si>
  <si>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</si>
  <si>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</si>
  <si>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</si>
  <si>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</si>
  <si>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</si>
  <si>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</si>
  <si>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</si>
  <si>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</si>
  <si>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</si>
  <si>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</si>
  <si>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</si>
  <si>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</si>
  <si>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</si>
  <si>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</si>
  <si>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</si>
  <si>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</si>
  <si>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</si>
  <si>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</si>
  <si>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</si>
  <si>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</si>
  <si>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</si>
  <si>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</si>
  <si>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</si>
  <si>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</si>
  <si>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</si>
  <si>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</si>
  <si>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</si>
  <si>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</si>
  <si>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</si>
  <si>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</si>
  <si>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</si>
  <si>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</si>
  <si>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</si>
  <si>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</si>
  <si>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</si>
  <si>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</si>
  <si>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</si>
  <si>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</si>
  <si>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</si>
  <si>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</si>
  <si>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</si>
  <si>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</si>
  <si>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</si>
  <si>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</si>
  <si>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</si>
  <si>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</si>
  <si>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</si>
  <si>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</si>
  <si>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</si>
  <si>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</si>
  <si>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</si>
  <si>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</si>
  <si>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</si>
  <si>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</si>
  <si>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</si>
  <si>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</si>
  <si>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</si>
  <si>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</si>
  <si>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</si>
  <si>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</si>
  <si>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</si>
  <si>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</si>
  <si>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</si>
  <si>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</si>
  <si>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</si>
  <si>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</si>
  <si>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</si>
  <si>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</si>
  <si>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</si>
  <si>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</si>
  <si>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</si>
  <si>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</si>
  <si>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</si>
  <si>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</si>
  <si>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</si>
  <si>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</si>
  <si>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</si>
  <si>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</si>
  <si>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</si>
  <si>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</si>
  <si>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</si>
  <si>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</si>
  <si>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</si>
  <si>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</si>
  <si>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</si>
  <si>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</si>
  <si>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</si>
  <si>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</si>
  <si>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</si>
  <si>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</si>
  <si>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</si>
  <si>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</si>
  <si>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</si>
  <si>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</si>
  <si>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</si>
  <si>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</si>
  <si>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</si>
  <si>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</si>
  <si>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</si>
  <si>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</si>
  <si>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</si>
  <si>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</si>
  <si>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</si>
  <si>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</si>
  <si>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</si>
  <si>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</si>
  <si>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</si>
  <si>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</si>
  <si>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</si>
  <si>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</si>
  <si>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</si>
  <si>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</si>
  <si>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</si>
  <si>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</si>
  <si>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</si>
  <si>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</si>
  <si>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</si>
  <si>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</si>
  <si>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</si>
  <si>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</si>
  <si>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</si>
  <si>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</si>
  <si>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</si>
  <si>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</si>
  <si>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</si>
  <si>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</si>
  <si>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</si>
  <si>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</si>
  <si>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</si>
  <si>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</si>
  <si>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</si>
  <si>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</si>
  <si>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</si>
  <si>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</si>
  <si>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</si>
  <si>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</si>
  <si>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</si>
  <si>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</si>
  <si>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</si>
  <si>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</si>
  <si>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</si>
  <si>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</si>
  <si>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</si>
  <si>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</si>
  <si>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</si>
  <si>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</si>
  <si>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</si>
  <si>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</si>
  <si>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</si>
  <si>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</si>
  <si>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</si>
  <si>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</si>
  <si>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</si>
  <si>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</si>
  <si>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</si>
  <si>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</si>
  <si>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</si>
  <si>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</si>
  <si>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</si>
  <si>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</si>
  <si>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</si>
  <si>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</si>
  <si>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</si>
  <si>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</si>
  <si>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</si>
  <si>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</si>
  <si>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</si>
  <si>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</si>
  <si>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</si>
  <si>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</si>
  <si>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</si>
  <si>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</si>
  <si>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</si>
  <si>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</si>
  <si>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</si>
  <si>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</si>
  <si>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</si>
  <si>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</si>
  <si>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</si>
  <si>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</si>
  <si>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</si>
  <si>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</si>
  <si>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</si>
  <si>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</si>
  <si>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</si>
  <si>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</si>
  <si>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</si>
  <si>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</si>
  <si>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</si>
  <si>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</si>
  <si>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</si>
  <si>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</si>
  <si>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</si>
  <si>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</si>
  <si>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</si>
  <si>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</si>
  <si>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</si>
  <si>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</si>
  <si>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</si>
  <si>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</si>
  <si>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</si>
  <si>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</si>
  <si>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</si>
  <si>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</si>
  <si>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</si>
  <si>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</si>
  <si>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</si>
  <si>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</si>
  <si>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</si>
  <si>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</si>
  <si>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</si>
  <si>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</si>
  <si>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</si>
  <si>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</si>
  <si>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</si>
  <si>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</si>
  <si>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</si>
  <si>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</si>
  <si>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</si>
  <si>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</si>
  <si>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</si>
  <si>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</si>
  <si>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</si>
  <si>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</si>
  <si>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</si>
  <si>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</si>
  <si>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</si>
  <si>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</si>
  <si>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</si>
  <si>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</si>
  <si>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</si>
  <si>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</si>
  <si>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</si>
  <si>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</si>
  <si>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</si>
  <si>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</si>
  <si>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</si>
  <si>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</si>
  <si>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</si>
  <si>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</si>
  <si>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</si>
  <si>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</si>
  <si>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</si>
  <si>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</si>
  <si>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</si>
  <si>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</si>
  <si>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</si>
  <si>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</si>
  <si>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</si>
  <si>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</si>
  <si>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</si>
  <si>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</si>
  <si>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</si>
  <si>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</si>
  <si>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</si>
  <si>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</si>
  <si>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</si>
  <si>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</si>
  <si>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</si>
  <si>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</si>
  <si>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</si>
  <si>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</si>
  <si>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</si>
  <si>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</si>
  <si>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</si>
  <si>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</si>
  <si>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</si>
  <si>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</si>
  <si>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</si>
  <si>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</si>
  <si>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</si>
  <si>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</si>
  <si>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</si>
  <si>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</si>
  <si>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</si>
  <si>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</si>
  <si>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</si>
  <si>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</si>
  <si>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</si>
  <si>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</si>
  <si>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</si>
  <si>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</si>
  <si>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</si>
  <si>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</si>
  <si>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</si>
  <si>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</si>
  <si>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</si>
  <si>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</si>
  <si>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</si>
  <si>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</si>
  <si>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</si>
  <si>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</si>
  <si>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</si>
  <si>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</si>
  <si>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</si>
  <si>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</si>
  <si>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</si>
  <si>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</si>
  <si>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</si>
  <si>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</si>
  <si>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</si>
  <si>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</si>
  <si>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</si>
  <si>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</si>
  <si>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</si>
  <si>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</si>
  <si>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</si>
  <si>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</si>
  <si>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</si>
  <si>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</si>
  <si>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</si>
  <si>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</si>
  <si>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</si>
  <si>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</si>
  <si>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</si>
  <si>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</si>
  <si>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</si>
  <si>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</si>
  <si>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</si>
  <si>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</si>
  <si>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</si>
  <si>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</si>
  <si>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</si>
  <si>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</si>
  <si>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</si>
  <si>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</si>
  <si>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</si>
  <si>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</si>
  <si>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</si>
  <si>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</si>
  <si>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</si>
  <si>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</si>
  <si>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</si>
  <si>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</si>
  <si>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</si>
  <si>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</si>
  <si>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</si>
  <si>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</si>
  <si>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</si>
  <si>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</si>
  <si>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</si>
  <si>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</si>
  <si>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</si>
  <si>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</si>
  <si>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</si>
  <si>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</si>
  <si>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</si>
  <si>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</si>
  <si>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</si>
  <si>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</si>
  <si>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</si>
  <si>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</si>
  <si>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</si>
  <si>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</si>
  <si>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</si>
  <si>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</si>
  <si>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</si>
  <si>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</si>
  <si>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</si>
  <si>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</si>
  <si>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</si>
  <si>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</si>
  <si>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</si>
  <si>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</si>
  <si>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</si>
  <si>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</si>
  <si>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</si>
  <si>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</si>
  <si>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</si>
  <si>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</si>
  <si>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</si>
  <si>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</si>
  <si>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</si>
  <si>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</si>
  <si>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</si>
  <si>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</si>
  <si>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</si>
  <si>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</si>
  <si>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</si>
  <si>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</si>
  <si>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</si>
  <si>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</si>
  <si>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</si>
  <si>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</si>
  <si>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</si>
  <si>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</si>
  <si>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</si>
  <si>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</si>
  <si>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</si>
  <si>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</si>
  <si>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</si>
  <si>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</si>
  <si>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</si>
  <si>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</si>
  <si>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</si>
  <si>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</si>
  <si>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</si>
  <si>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</si>
  <si>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</si>
  <si>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</si>
  <si>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</si>
  <si>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</si>
  <si>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</si>
  <si>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</si>
  <si>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</si>
  <si>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</si>
  <si>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</si>
  <si>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</si>
  <si>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</si>
  <si>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</si>
  <si>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</si>
  <si>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</si>
  <si>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</si>
  <si>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</si>
  <si>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</si>
  <si>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</si>
  <si>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</si>
  <si>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</si>
  <si>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</si>
  <si>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</si>
  <si>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</si>
  <si>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</si>
  <si>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</si>
  <si>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</si>
  <si>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</si>
  <si>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</si>
  <si>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</si>
  <si>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</si>
  <si>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</si>
  <si>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</si>
  <si>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</si>
  <si>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</si>
  <si>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</si>
  <si>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</si>
  <si>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</si>
  <si>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</si>
  <si>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</si>
  <si>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</si>
  <si>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</si>
  <si>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</si>
  <si>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</si>
  <si>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</si>
  <si>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</si>
  <si>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</si>
  <si>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</si>
  <si>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</si>
  <si>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</si>
  <si>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</si>
  <si>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</si>
  <si>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</si>
  <si>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</si>
  <si>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</si>
  <si>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</si>
  <si>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</si>
  <si>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</si>
  <si>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</si>
  <si>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</si>
  <si>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</si>
  <si>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</si>
  <si>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</si>
  <si>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</si>
  <si>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</si>
  <si>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</si>
  <si>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</si>
  <si>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</si>
  <si>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</si>
  <si>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</si>
  <si>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</si>
  <si>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</si>
  <si>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</si>
  <si>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</si>
  <si>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</si>
  <si>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</si>
  <si>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</si>
  <si>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</si>
  <si>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</si>
  <si>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</si>
  <si>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</si>
  <si>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</si>
  <si>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</si>
  <si>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</si>
  <si>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</si>
  <si>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</si>
  <si>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</si>
  <si>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</si>
  <si>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</si>
  <si>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</si>
  <si>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</si>
  <si>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</si>
  <si>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</si>
  <si>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</si>
  <si>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</si>
  <si>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</si>
  <si>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</si>
  <si>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</si>
  <si>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</si>
  <si>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</si>
  <si>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</si>
  <si>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</si>
  <si>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</si>
  <si>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</si>
  <si>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</si>
  <si>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</si>
  <si>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</si>
  <si>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</si>
  <si>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</si>
  <si>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</si>
  <si>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</si>
  <si>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</si>
  <si>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</si>
  <si>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</si>
  <si>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</si>
  <si>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</si>
  <si>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</si>
  <si>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</si>
  <si>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</si>
  <si>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</si>
  <si>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</si>
  <si>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</si>
  <si>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</si>
  <si>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</si>
  <si>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</si>
  <si>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</si>
  <si>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</si>
  <si>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</si>
  <si>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</si>
  <si>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</si>
  <si>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</si>
  <si>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</si>
  <si>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</si>
  <si>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</si>
  <si>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</si>
  <si>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</si>
  <si>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</si>
  <si>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</si>
  <si>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</si>
  <si>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</si>
  <si>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</si>
  <si>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</si>
  <si>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</si>
  <si>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</si>
  <si>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</si>
  <si>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</si>
  <si>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</si>
  <si>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</si>
  <si>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</si>
  <si>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</si>
  <si>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</si>
  <si>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</si>
  <si>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</si>
  <si>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</si>
  <si>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</si>
  <si>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</si>
  <si>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</si>
  <si>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</si>
  <si>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</si>
  <si>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</si>
  <si>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</si>
  <si>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</si>
  <si>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</si>
  <si>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</si>
  <si>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</si>
  <si>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</si>
  <si>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</si>
  <si>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</si>
  <si>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</si>
  <si>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</si>
  <si>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</si>
  <si>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</si>
  <si>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</si>
  <si>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</si>
  <si>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</si>
  <si>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</si>
  <si>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</si>
  <si>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</si>
  <si>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</si>
  <si>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</si>
  <si>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</si>
  <si>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</si>
  <si>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</si>
  <si>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</si>
  <si>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</si>
  <si>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</si>
  <si>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</si>
  <si>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</si>
  <si>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</si>
  <si>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</si>
  <si>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</si>
  <si>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</si>
  <si>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</si>
  <si>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</si>
  <si>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</si>
  <si>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</si>
  <si>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</si>
  <si>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</si>
  <si>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</si>
  <si>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</si>
  <si>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</si>
  <si>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</si>
  <si>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</si>
  <si>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</si>
  <si>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</si>
  <si>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</si>
  <si>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</si>
  <si>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</si>
  <si>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</si>
  <si>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</si>
  <si>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</si>
  <si>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</si>
  <si>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</si>
  <si>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</si>
  <si>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</si>
  <si>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</si>
  <si>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</si>
  <si>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</si>
  <si>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</si>
  <si>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</si>
  <si>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</si>
  <si>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</si>
  <si>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</si>
  <si>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</si>
  <si>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</si>
  <si>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</si>
  <si>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</si>
  <si>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</si>
  <si>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</si>
  <si>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</si>
  <si>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</si>
  <si>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</si>
  <si>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</si>
  <si>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</si>
  <si>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</si>
  <si>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</si>
  <si>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</si>
  <si>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</si>
  <si>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</si>
  <si>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</si>
  <si>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</si>
  <si>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</si>
  <si>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</si>
  <si>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</si>
  <si>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</si>
  <si>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</si>
  <si>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</si>
  <si>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</si>
  <si>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</si>
  <si>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</si>
  <si>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</si>
  <si>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</si>
  <si>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</si>
  <si>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</si>
  <si>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</si>
  <si>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</si>
  <si>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</si>
  <si>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</si>
  <si>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</si>
  <si>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</si>
  <si>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</si>
  <si>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</si>
  <si>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</si>
  <si>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</si>
  <si>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</si>
  <si>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</si>
  <si>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</si>
  <si>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</si>
  <si>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</si>
  <si>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</si>
  <si>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</si>
  <si>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</si>
  <si>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</si>
  <si>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</si>
  <si>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</si>
  <si>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</si>
  <si>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</si>
  <si>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</si>
  <si>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</si>
  <si>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</si>
  <si>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</si>
  <si>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</si>
  <si>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</si>
  <si>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</si>
  <si>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</si>
  <si>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</si>
  <si>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</si>
  <si>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</si>
  <si>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</si>
  <si>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</si>
  <si>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</si>
  <si>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</si>
  <si>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</si>
  <si>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</si>
  <si>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</si>
  <si>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</si>
  <si>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</si>
  <si>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</si>
  <si>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</si>
  <si>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</si>
  <si>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</si>
  <si>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</si>
  <si>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</si>
  <si>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</si>
  <si>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</si>
  <si>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</si>
  <si>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</si>
  <si>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</si>
  <si>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</si>
  <si>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</si>
  <si>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</si>
  <si>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</si>
  <si>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</si>
  <si>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</si>
  <si>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</si>
  <si>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</si>
  <si>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</si>
  <si>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</si>
  <si>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</si>
  <si>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</si>
  <si>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</si>
  <si>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</si>
  <si>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</si>
  <si>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</si>
  <si>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</si>
  <si>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</si>
  <si>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</si>
  <si>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</si>
  <si>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</si>
  <si>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</si>
  <si>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</si>
  <si>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</si>
  <si>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</si>
  <si>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</si>
  <si>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</si>
  <si>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</si>
  <si>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</si>
  <si>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</si>
  <si>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</si>
  <si>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</si>
  <si>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</si>
  <si>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</si>
  <si>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</si>
  <si>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</si>
  <si>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</si>
  <si>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</si>
  <si>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</si>
  <si>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</si>
  <si>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</si>
  <si>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</si>
  <si>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</si>
  <si>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</si>
  <si>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</si>
  <si>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</si>
  <si>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</si>
  <si>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</si>
  <si>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</si>
  <si>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</si>
  <si>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</si>
  <si>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</si>
  <si>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</si>
  <si>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</si>
  <si>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</si>
  <si>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</si>
  <si>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</si>
  <si>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</si>
  <si>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</si>
  <si>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</si>
  <si>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</si>
  <si>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</si>
  <si>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</si>
  <si>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</si>
  <si>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</si>
  <si>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</si>
  <si>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</si>
  <si>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</si>
  <si>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</si>
  <si>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</si>
  <si>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</si>
  <si>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</si>
  <si>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</si>
  <si>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</si>
  <si>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</si>
  <si>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</si>
  <si>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</si>
  <si>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</si>
  <si>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</si>
  <si>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</si>
  <si>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</si>
  <si>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</si>
  <si>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</si>
  <si>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</si>
  <si>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</si>
  <si>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</si>
  <si>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</si>
  <si>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</si>
  <si>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</si>
  <si>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</si>
  <si>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</si>
  <si>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</si>
  <si>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</si>
  <si>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</si>
  <si>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</si>
  <si>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</si>
  <si>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</si>
  <si>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</si>
  <si>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</si>
  <si>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</si>
  <si>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</si>
  <si>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</si>
  <si>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</si>
  <si>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</si>
  <si>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</si>
  <si>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</si>
  <si>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</si>
  <si>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</si>
  <si>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</si>
  <si>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</si>
  <si>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</si>
  <si>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</si>
  <si>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</si>
  <si>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</si>
  <si>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</si>
  <si>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</si>
  <si>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</si>
  <si>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</si>
  <si>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</si>
  <si>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</si>
  <si>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</si>
  <si>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</si>
  <si>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</si>
  <si>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</si>
  <si>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</si>
  <si>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</si>
  <si>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</si>
  <si>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</si>
  <si>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</si>
  <si>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</si>
  <si>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</si>
  <si>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</si>
  <si>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</si>
  <si>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</si>
  <si>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</si>
  <si>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</si>
  <si>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</si>
  <si>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</si>
  <si>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</si>
  <si>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</si>
  <si>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</si>
  <si>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</si>
  <si>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</si>
  <si>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</si>
  <si>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</si>
  <si>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</si>
  <si>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</si>
  <si>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</si>
  <si>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</si>
  <si>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</si>
  <si>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</si>
  <si>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</si>
  <si>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</si>
  <si>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</si>
  <si>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</si>
  <si>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</si>
  <si>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</si>
  <si>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</si>
  <si>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</si>
  <si>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</si>
  <si>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</si>
  <si>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</si>
  <si>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</si>
  <si>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</si>
  <si>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</si>
  <si>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</si>
  <si>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</si>
  <si>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</si>
  <si>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</si>
  <si>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</si>
  <si>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</si>
  <si>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</si>
  <si>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</si>
  <si>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</si>
  <si>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</si>
  <si>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</si>
  <si>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</si>
  <si>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</si>
  <si>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</si>
  <si>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</si>
  <si>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</si>
  <si>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</si>
  <si>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</si>
  <si>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</si>
  <si>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</si>
  <si>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</si>
  <si>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</si>
  <si>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</si>
  <si>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</si>
  <si>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</si>
  <si>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</si>
  <si>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</si>
  <si>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</si>
  <si>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</si>
  <si>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</si>
  <si>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</si>
  <si>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</si>
  <si>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</si>
  <si>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</si>
  <si>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</si>
  <si>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</si>
  <si>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</si>
  <si>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</si>
  <si>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</si>
  <si>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</si>
  <si>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</si>
  <si>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</si>
  <si>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</si>
  <si>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</si>
  <si>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</si>
  <si>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</si>
  <si>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</si>
  <si>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</si>
  <si>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</si>
  <si>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</si>
  <si>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</si>
  <si>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</si>
  <si>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</si>
  <si>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</si>
  <si>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</si>
  <si>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</si>
  <si>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</si>
  <si>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</si>
  <si>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</si>
  <si>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</si>
  <si>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</si>
  <si>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</si>
  <si>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</si>
  <si>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</si>
  <si>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</si>
  <si>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</si>
  <si>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</si>
  <si>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</si>
  <si>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</si>
  <si>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</si>
  <si>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</si>
  <si>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</si>
  <si>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</si>
  <si>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</si>
  <si>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</si>
  <si>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</si>
  <si>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</si>
  <si>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</si>
  <si>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</si>
  <si>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</si>
  <si>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</si>
  <si>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</si>
  <si>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</si>
  <si>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</si>
  <si>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</si>
  <si>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</si>
  <si>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</si>
  <si>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</si>
  <si>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</si>
  <si>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</si>
  <si>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</si>
  <si>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</si>
  <si>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</si>
  <si>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</si>
  <si>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</si>
  <si>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</si>
  <si>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</si>
  <si>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</si>
  <si>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</si>
  <si>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</si>
  <si>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</si>
  <si>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</si>
  <si>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</si>
  <si>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</si>
  <si>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</si>
  <si>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</si>
  <si>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</si>
  <si>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</si>
  <si>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</si>
  <si>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</si>
  <si>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</si>
  <si>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</si>
  <si>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</si>
  <si>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</si>
  <si>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</si>
  <si>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</si>
  <si>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</si>
  <si>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</si>
  <si>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</si>
  <si>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</si>
  <si>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</si>
  <si>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</si>
  <si>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</si>
  <si>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</si>
  <si>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</si>
  <si>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</si>
  <si>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</si>
  <si>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</si>
  <si>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</si>
  <si>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</si>
  <si>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</si>
  <si>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</si>
  <si>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</si>
  <si>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</si>
  <si>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</si>
  <si>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</si>
  <si>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</si>
  <si>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</si>
  <si>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</si>
  <si>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</si>
  <si>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</si>
  <si>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</si>
  <si>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</si>
  <si>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</si>
  <si>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</si>
  <si>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</si>
  <si>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</si>
  <si>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</si>
  <si>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</si>
  <si>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</si>
  <si>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</si>
  <si>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</si>
  <si>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</si>
  <si>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</si>
  <si>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</si>
  <si>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</si>
  <si>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</si>
  <si>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</si>
  <si>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</si>
  <si>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</si>
  <si>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</si>
  <si>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</si>
  <si>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</si>
  <si>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</si>
  <si>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</si>
  <si>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</si>
  <si>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</si>
  <si>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</si>
  <si>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</si>
  <si>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</si>
  <si>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</si>
  <si>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</si>
  <si>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</si>
  <si>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</si>
  <si>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</si>
  <si>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</si>
  <si>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</si>
  <si>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</si>
  <si>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</si>
  <si>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</si>
  <si>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</si>
  <si>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</si>
  <si>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</si>
  <si>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</si>
  <si>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</si>
  <si>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</si>
  <si>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</si>
  <si>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</si>
  <si>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</si>
  <si>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</si>
  <si>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</si>
  <si>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</si>
  <si>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</si>
  <si>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</si>
  <si>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</si>
  <si>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</si>
  <si>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</si>
  <si>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</si>
  <si>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</si>
  <si>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</si>
  <si>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</si>
  <si>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</si>
  <si>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</si>
  <si>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</si>
  <si>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</si>
  <si>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</si>
  <si>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</si>
  <si>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</si>
  <si>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</si>
  <si>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</si>
  <si>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</si>
  <si>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</si>
  <si>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</si>
  <si>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</si>
  <si>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</si>
  <si>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</si>
  <si>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</si>
  <si>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</si>
  <si>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</si>
  <si>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</si>
  <si>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</si>
  <si>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</si>
  <si>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</si>
  <si>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</si>
  <si>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</si>
  <si>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</si>
  <si>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</si>
  <si>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</si>
  <si>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</si>
  <si>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</si>
  <si>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</si>
  <si>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</si>
  <si>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</si>
  <si>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</si>
  <si>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</si>
  <si>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</si>
  <si>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</si>
  <si>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</si>
  <si>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</si>
  <si>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</si>
  <si>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</si>
  <si>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</si>
  <si>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</si>
  <si>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</si>
  <si>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</si>
  <si>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</si>
  <si>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</si>
  <si>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</si>
  <si>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</si>
  <si>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</si>
  <si>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</si>
  <si>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</si>
  <si>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</si>
  <si>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</si>
  <si>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</si>
  <si>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</si>
  <si>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</si>
  <si>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</si>
  <si>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</si>
  <si>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</si>
  <si>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</si>
  <si>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</si>
  <si>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</si>
  <si>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</si>
  <si>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</si>
  <si>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</si>
  <si>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</si>
  <si>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</si>
  <si>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</si>
  <si>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</si>
  <si>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</si>
  <si>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</si>
  <si>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</si>
  <si>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</si>
  <si>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</si>
  <si>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</si>
  <si>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</si>
  <si>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</si>
  <si>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</si>
  <si>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</si>
  <si>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</si>
  <si>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</si>
  <si>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</si>
  <si>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</si>
  <si>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</si>
  <si>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</si>
  <si>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</si>
  <si>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</si>
  <si>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</si>
  <si>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</si>
  <si>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</si>
  <si>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</si>
  <si>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</si>
  <si>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</si>
  <si>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</si>
  <si>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</si>
  <si>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</si>
  <si>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</si>
  <si>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</si>
  <si>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</si>
  <si>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</si>
  <si>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</si>
  <si>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</si>
  <si>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</si>
  <si>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</si>
  <si>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</si>
  <si>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</si>
  <si>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</si>
  <si>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</si>
  <si>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</si>
  <si>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</si>
  <si>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</si>
  <si>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</si>
  <si>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</si>
  <si>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</si>
  <si>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</si>
  <si>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</si>
  <si>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</si>
  <si>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</si>
  <si>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</si>
  <si>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</si>
  <si>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</si>
  <si>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</si>
  <si>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</si>
  <si>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</si>
  <si>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</si>
  <si>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</si>
  <si>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</si>
  <si>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</si>
  <si>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</si>
  <si>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</si>
  <si>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</si>
  <si>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</si>
  <si>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</si>
  <si>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</si>
  <si>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</si>
  <si>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</si>
  <si>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</si>
  <si>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</si>
  <si>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</si>
  <si>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</si>
  <si>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</si>
  <si>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</si>
  <si>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</si>
  <si>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</si>
  <si>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</si>
  <si>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</si>
  <si>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</si>
  <si>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</si>
  <si>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</si>
  <si>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</si>
  <si>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</si>
  <si>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</si>
  <si>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</si>
  <si>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</si>
  <si>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</si>
  <si>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</si>
  <si>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</si>
  <si>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</si>
  <si>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</si>
  <si>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</si>
  <si>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</si>
  <si>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</si>
  <si>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</si>
  <si>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</si>
  <si>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</si>
  <si>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</si>
  <si>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</si>
  <si>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</si>
  <si>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</si>
  <si>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</si>
  <si>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</si>
  <si>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</si>
  <si>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</si>
  <si>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</si>
  <si>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</si>
  <si>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</si>
  <si>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</si>
  <si>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</si>
  <si>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</si>
  <si>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</si>
  <si>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</si>
  <si>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</si>
  <si>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</si>
  <si>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</si>
  <si>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</si>
  <si>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</si>
  <si>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</si>
  <si>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</si>
  <si>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</si>
  <si>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</si>
  <si>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</si>
  <si>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</si>
  <si>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</si>
  <si>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</si>
  <si>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</si>
  <si>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</si>
  <si>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</si>
  <si>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</si>
  <si>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</si>
  <si>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</si>
  <si>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</si>
  <si>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</si>
  <si>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</si>
  <si>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</si>
  <si>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</si>
  <si>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</si>
  <si>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</si>
  <si>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</si>
  <si>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</si>
  <si>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</si>
  <si>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</si>
  <si>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</si>
  <si>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</si>
  <si>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</si>
  <si>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</si>
  <si>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</si>
  <si>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</si>
  <si>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</si>
  <si>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</si>
  <si>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</si>
  <si>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</si>
  <si>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</si>
  <si>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</si>
  <si>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</si>
  <si>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</si>
  <si>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</si>
  <si>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</si>
  <si>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</si>
  <si>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</si>
  <si>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</si>
  <si>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</si>
  <si>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</si>
  <si>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</si>
  <si>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</si>
  <si>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</si>
  <si>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</si>
  <si>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</si>
  <si>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</si>
  <si>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</si>
  <si>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</si>
  <si>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</si>
  <si>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</si>
  <si>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</si>
  <si>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</si>
  <si>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</si>
  <si>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</si>
  <si>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</si>
  <si>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</si>
  <si>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</si>
  <si>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</si>
  <si>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</si>
  <si>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</si>
  <si>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</si>
  <si>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</si>
  <si>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</si>
  <si>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</si>
  <si>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</si>
  <si>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</si>
  <si>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</si>
  <si>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</si>
  <si>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</si>
  <si>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</si>
  <si>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</si>
  <si>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</si>
  <si>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</si>
  <si>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</si>
  <si>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</si>
  <si>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</si>
  <si>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</si>
  <si>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</si>
  <si>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</si>
  <si>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</si>
  <si>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</si>
  <si>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</si>
  <si>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</si>
  <si>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</si>
  <si>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</si>
  <si>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</si>
  <si>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</si>
  <si>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</si>
  <si>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</si>
  <si>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</si>
  <si>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</si>
  <si>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</si>
  <si>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</si>
  <si>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</si>
  <si>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</si>
  <si>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</si>
  <si>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</si>
  <si>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</si>
  <si>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</si>
  <si>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</si>
  <si>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</si>
  <si>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</si>
  <si>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</si>
  <si>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</si>
  <si>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</si>
  <si>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</si>
  <si>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</si>
  <si>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</si>
  <si>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</si>
  <si>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</si>
  <si>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</si>
  <si>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</si>
  <si>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</si>
  <si>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</si>
  <si>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</si>
  <si>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</si>
  <si>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</si>
  <si>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</si>
  <si>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</si>
  <si>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</si>
  <si>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</si>
  <si>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</si>
  <si>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</si>
  <si>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</si>
  <si>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</si>
  <si>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</si>
  <si>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</si>
  <si>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</si>
  <si>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</si>
  <si>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</si>
  <si>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</si>
  <si>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</si>
  <si>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</si>
  <si>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</si>
  <si>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</si>
  <si>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</si>
  <si>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</si>
  <si>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</si>
  <si>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</si>
  <si>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</si>
  <si>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</si>
  <si>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</si>
  <si>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</si>
  <si>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</si>
  <si>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</si>
  <si>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</si>
  <si>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</si>
  <si>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</si>
  <si>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</si>
  <si>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</si>
  <si>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</si>
  <si>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</si>
  <si>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</si>
  <si>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</si>
  <si>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</si>
  <si>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</si>
  <si>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</si>
  <si>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</si>
  <si>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</si>
  <si>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</si>
  <si>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</si>
  <si>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</si>
  <si>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</si>
  <si>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</si>
  <si>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</si>
  <si>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</si>
  <si>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</si>
  <si>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</si>
  <si>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</si>
  <si>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</si>
  <si>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</si>
  <si>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</si>
  <si>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</si>
  <si>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</si>
  <si>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</si>
  <si>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</si>
  <si>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</si>
  <si>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</si>
  <si>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</si>
  <si>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</si>
  <si>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</si>
  <si>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</si>
  <si>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</si>
  <si>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</si>
  <si>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</si>
  <si>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</si>
  <si>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</si>
  <si>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</si>
  <si>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</si>
  <si>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</si>
  <si>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</si>
  <si>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</si>
  <si>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</si>
  <si>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</si>
  <si>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</si>
  <si>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</si>
  <si>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</si>
  <si>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</si>
  <si>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</si>
  <si>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</si>
  <si>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</si>
  <si>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</si>
  <si>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</si>
  <si>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</si>
  <si>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</si>
  <si>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</si>
  <si>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</si>
  <si>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</si>
  <si>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</si>
  <si>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</si>
  <si>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</si>
  <si>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</si>
  <si>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</si>
  <si>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</si>
  <si>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</si>
  <si>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</si>
  <si>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</si>
  <si>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</si>
  <si>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</si>
  <si>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</si>
  <si>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</si>
  <si>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</si>
  <si>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</si>
  <si>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</si>
  <si>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</si>
  <si>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</si>
  <si>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</si>
  <si>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</si>
  <si>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</si>
  <si>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</si>
  <si>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</si>
  <si>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</si>
  <si>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</si>
  <si>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</si>
  <si>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</si>
  <si>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</si>
  <si>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</si>
  <si>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</si>
  <si>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</si>
  <si>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</si>
  <si>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</si>
  <si>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</si>
  <si>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</si>
  <si>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</si>
  <si>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</si>
  <si>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</si>
  <si>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</si>
  <si>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</si>
  <si>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</si>
  <si>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</si>
  <si>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</si>
  <si>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</si>
  <si>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</si>
  <si>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</si>
  <si>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</si>
  <si>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</si>
  <si>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</si>
  <si>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</si>
  <si>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</si>
  <si>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</si>
  <si>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</si>
  <si>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</si>
  <si>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</si>
  <si>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</si>
  <si>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</si>
  <si>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</si>
  <si>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</si>
  <si>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</si>
  <si>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</si>
  <si>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</si>
  <si>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</si>
  <si>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</si>
  <si>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</si>
  <si>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</si>
  <si>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</si>
  <si>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</si>
  <si>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</si>
  <si>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</si>
  <si>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</si>
  <si>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</si>
  <si>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</si>
  <si>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</si>
  <si>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</si>
  <si>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</si>
  <si>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</si>
  <si>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</si>
  <si>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</si>
  <si>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</si>
  <si>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</si>
  <si>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</si>
  <si>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</si>
  <si>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</si>
  <si>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</si>
  <si>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</si>
  <si>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</si>
  <si>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</si>
  <si>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</si>
  <si>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</si>
  <si>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</si>
  <si>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</si>
  <si>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</si>
  <si>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</si>
  <si>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</si>
  <si>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</si>
  <si>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</si>
  <si>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</si>
  <si>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</si>
  <si>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</si>
  <si>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</si>
  <si>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</si>
  <si>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</si>
  <si>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</si>
  <si>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</si>
  <si>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</si>
  <si>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</si>
  <si>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</si>
  <si>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</si>
  <si>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</si>
  <si>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</si>
  <si>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</si>
  <si>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</si>
  <si>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</si>
  <si>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</si>
  <si>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</si>
  <si>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</si>
  <si>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</si>
  <si>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</si>
  <si>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</si>
  <si>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</si>
  <si>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</si>
  <si>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</si>
  <si>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</si>
  <si>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</si>
  <si>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</si>
  <si>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</si>
  <si>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</si>
  <si>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</si>
  <si>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</si>
  <si>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</si>
  <si>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</si>
  <si>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</si>
  <si>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</si>
  <si>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</si>
  <si>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</si>
  <si>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</si>
  <si>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</si>
  <si>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</si>
  <si>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</si>
  <si>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</si>
  <si>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</si>
  <si>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</si>
  <si>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</si>
  <si>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</si>
  <si>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</si>
  <si>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</si>
  <si>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</si>
  <si>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</si>
  <si>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</si>
  <si>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</si>
  <si>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</si>
  <si>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</si>
  <si>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</si>
  <si>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</si>
  <si>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</si>
  <si>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</si>
  <si>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</si>
  <si>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</si>
  <si>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</si>
  <si>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</si>
  <si>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</si>
  <si>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</si>
  <si>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</si>
  <si>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</si>
  <si>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</si>
  <si>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</si>
  <si>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</si>
  <si>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</si>
  <si>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</si>
  <si>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</si>
  <si>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</si>
  <si>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</si>
  <si>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</si>
  <si>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</si>
  <si>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</si>
  <si>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</si>
  <si>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</si>
  <si>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</si>
  <si>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</si>
  <si>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</si>
  <si>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</si>
  <si>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</si>
  <si>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</si>
  <si>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</si>
  <si>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</si>
  <si>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</si>
  <si>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</si>
  <si>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</si>
  <si>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</si>
  <si>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</si>
  <si>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</si>
  <si>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</si>
  <si>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</si>
  <si>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</si>
  <si>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</si>
  <si>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</si>
  <si>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</si>
  <si>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</si>
  <si>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</si>
  <si>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</si>
  <si>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</si>
  <si>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</si>
  <si>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</si>
  <si>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</si>
  <si>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</si>
  <si>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</si>
  <si>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</si>
  <si>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</si>
  <si>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</si>
  <si>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</si>
  <si>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</si>
  <si>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</si>
  <si>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</si>
  <si>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</si>
  <si>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</si>
  <si>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</si>
  <si>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</si>
  <si>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</si>
  <si>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</si>
  <si>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</si>
  <si>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</si>
  <si>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</si>
  <si>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</si>
  <si>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</si>
  <si>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</si>
  <si>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</si>
  <si>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</si>
  <si>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</si>
  <si>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</si>
  <si>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</si>
  <si>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</si>
  <si>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</si>
  <si>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</si>
  <si>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</si>
  <si>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</si>
  <si>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</si>
  <si>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</si>
  <si>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</si>
  <si>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</si>
  <si>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</si>
  <si>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</si>
  <si>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</si>
  <si>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</si>
  <si>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</si>
  <si>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</si>
  <si>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</si>
  <si>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</si>
  <si>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</si>
  <si>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</si>
  <si>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</si>
  <si>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</si>
  <si>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</si>
  <si>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</si>
  <si>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</si>
  <si>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</si>
  <si>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</si>
  <si>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</si>
  <si>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</si>
  <si>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</si>
  <si>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</si>
  <si>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</si>
  <si>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</si>
  <si>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</si>
  <si>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</si>
  <si>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</si>
  <si>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</si>
  <si>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</si>
  <si>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</si>
  <si>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</si>
  <si>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</si>
  <si>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</si>
  <si>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</si>
  <si>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</si>
  <si>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</si>
  <si>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</si>
  <si>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</si>
  <si>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</si>
  <si>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</si>
  <si>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</si>
  <si>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</si>
  <si>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</si>
  <si>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</si>
  <si>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</si>
  <si>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</si>
  <si>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</si>
  <si>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</si>
  <si>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</si>
  <si>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</si>
  <si>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</si>
  <si>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</si>
  <si>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</si>
  <si>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</si>
  <si>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</si>
  <si>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</si>
  <si>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</si>
  <si>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</si>
  <si>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</si>
  <si>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</si>
  <si>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</si>
  <si>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</si>
  <si>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</si>
  <si>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</si>
  <si>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</si>
  <si>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</si>
  <si>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</si>
  <si>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</si>
  <si>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</si>
  <si>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</si>
  <si>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</si>
  <si>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</si>
  <si>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</si>
  <si>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</si>
  <si>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</si>
  <si>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</si>
  <si>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</si>
  <si>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</si>
  <si>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</si>
  <si>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</si>
  <si>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</si>
  <si>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</si>
  <si>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</si>
  <si>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</si>
  <si>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</si>
  <si>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</si>
  <si>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</si>
  <si>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</si>
  <si>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</si>
  <si>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</si>
  <si>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</si>
  <si>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</si>
  <si>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</si>
  <si>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</si>
  <si>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</si>
  <si>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</si>
  <si>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</si>
  <si>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</si>
  <si>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</si>
  <si>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</si>
  <si>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</si>
  <si>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</si>
  <si>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</si>
  <si>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</si>
  <si>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</si>
  <si>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</si>
  <si>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</si>
  <si>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</si>
  <si>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</si>
  <si>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</si>
  <si>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</si>
  <si>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</si>
  <si>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</si>
  <si>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</si>
  <si>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</si>
  <si>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</si>
  <si>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</si>
  <si>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</si>
  <si>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</si>
  <si>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</si>
  <si>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</si>
  <si>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</si>
  <si>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</si>
  <si>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</si>
  <si>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</si>
  <si>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</si>
  <si>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</si>
  <si>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</si>
  <si>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</si>
  <si>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</si>
  <si>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</si>
  <si>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</si>
  <si>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</si>
  <si>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</si>
  <si>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</si>
  <si>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</si>
  <si>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</si>
  <si>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</si>
  <si>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</si>
  <si>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</si>
  <si>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</si>
  <si>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</si>
  <si>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</si>
  <si>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</si>
  <si>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</si>
  <si>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</si>
  <si>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</si>
  <si>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</si>
  <si>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</si>
  <si>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</si>
  <si>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</si>
  <si>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</si>
  <si>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</si>
  <si>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</si>
  <si>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</si>
  <si>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</si>
  <si>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</si>
  <si>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</si>
  <si>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</si>
  <si>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</si>
  <si>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</si>
  <si>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</si>
  <si>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</si>
  <si>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</si>
  <si>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</si>
  <si>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</si>
  <si>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</si>
  <si>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</si>
  <si>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</si>
  <si>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</si>
  <si>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</si>
  <si>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</si>
  <si>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</si>
  <si>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</si>
  <si>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</si>
  <si>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</si>
  <si>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</si>
  <si>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</si>
  <si>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</si>
  <si>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</si>
  <si>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</si>
  <si>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</si>
  <si>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</si>
  <si>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</si>
  <si>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</si>
  <si>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</si>
  <si>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</si>
  <si>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</si>
  <si>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</si>
  <si>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</si>
  <si>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</si>
  <si>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</si>
  <si>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</si>
  <si>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</si>
  <si>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</si>
  <si>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</si>
  <si>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</si>
  <si>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</si>
  <si>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</si>
  <si>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</si>
  <si>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</si>
  <si>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</si>
  <si>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</si>
  <si>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</si>
  <si>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</si>
  <si>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</si>
  <si>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</si>
  <si>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</si>
  <si>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</si>
  <si>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</si>
  <si>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</si>
  <si>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</si>
  <si>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</si>
  <si>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</si>
  <si>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</si>
  <si>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</si>
  <si>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</si>
  <si>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</si>
  <si>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</si>
  <si>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</si>
  <si>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</si>
  <si>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</si>
  <si>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</si>
  <si>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</si>
  <si>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</si>
  <si>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</si>
  <si>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</si>
  <si>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</si>
  <si>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</si>
  <si>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</si>
  <si>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</si>
  <si>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</si>
  <si>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</si>
  <si>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</si>
  <si>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</si>
  <si>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</si>
  <si>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</si>
  <si>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</si>
  <si>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</si>
  <si>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</si>
  <si>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</si>
  <si>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</si>
  <si>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</si>
  <si>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</si>
  <si>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</si>
  <si>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</si>
  <si>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</si>
  <si>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</si>
  <si>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</si>
  <si>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</si>
  <si>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</si>
  <si>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</si>
  <si>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</si>
  <si>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</si>
  <si>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</si>
  <si>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</si>
  <si>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</si>
  <si>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</si>
  <si>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</si>
  <si>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</si>
  <si>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</si>
  <si>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</si>
  <si>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</si>
  <si>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</si>
  <si>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</si>
  <si>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</si>
  <si>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</si>
  <si>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</si>
  <si>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</si>
  <si>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</si>
  <si>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</si>
  <si>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</si>
  <si>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</si>
  <si>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</si>
  <si>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</si>
  <si>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</si>
  <si>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</si>
  <si>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</si>
  <si>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</si>
  <si>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</si>
  <si>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</si>
  <si>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</si>
  <si>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</si>
  <si>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</si>
  <si>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</si>
  <si>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</si>
  <si>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</si>
  <si>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</si>
  <si>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</si>
  <si>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</si>
  <si>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</si>
  <si>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</si>
  <si>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</si>
  <si>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</si>
  <si>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</si>
  <si>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</si>
  <si>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</si>
  <si>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</si>
  <si>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</si>
  <si>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</si>
  <si>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</si>
  <si>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</si>
  <si>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</si>
  <si>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</si>
  <si>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</si>
  <si>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</si>
  <si>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</si>
  <si>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</si>
  <si>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</si>
  <si>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</si>
  <si>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</si>
  <si>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</si>
  <si>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</si>
  <si>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</si>
  <si>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</si>
  <si>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</si>
  <si>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</si>
  <si>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</si>
  <si>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</si>
  <si>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</si>
  <si>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</si>
  <si>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</si>
  <si>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</si>
  <si>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</si>
  <si>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</si>
  <si>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</si>
  <si>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</si>
  <si>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</si>
  <si>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</si>
  <si>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</si>
  <si>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</si>
  <si>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</si>
  <si>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</si>
  <si>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</si>
  <si>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</si>
  <si>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</si>
  <si>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</si>
  <si>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</si>
  <si>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</si>
  <si>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</si>
  <si>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</si>
  <si>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</si>
  <si>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</si>
  <si>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</si>
  <si>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</si>
  <si>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</si>
  <si>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</si>
  <si>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</si>
  <si>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</si>
  <si>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</si>
  <si>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</si>
  <si>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</si>
  <si>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</si>
  <si>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</si>
  <si>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</si>
  <si>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</si>
  <si>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</si>
  <si>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</si>
  <si>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</si>
  <si>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</si>
  <si>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</si>
  <si>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</si>
  <si>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</si>
  <si>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</si>
  <si>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</si>
  <si>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</si>
  <si>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</si>
  <si>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</si>
  <si>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</si>
  <si>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</si>
  <si>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</si>
  <si>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</si>
  <si>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</si>
  <si>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</si>
  <si>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</si>
  <si>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</si>
  <si>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</si>
  <si>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</si>
  <si>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</si>
  <si>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</si>
  <si>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</si>
  <si>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</si>
  <si>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</si>
  <si>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</si>
  <si>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</si>
  <si>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</si>
  <si>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</si>
  <si>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</si>
  <si>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</si>
  <si>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</si>
  <si>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</si>
  <si>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</si>
  <si>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</si>
  <si>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</si>
  <si>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</si>
  <si>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</si>
  <si>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</si>
  <si>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</si>
  <si>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</si>
  <si>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</si>
  <si>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</si>
  <si>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</si>
  <si>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</si>
  <si>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</si>
  <si>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</si>
  <si>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</si>
  <si>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</si>
  <si>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</si>
  <si>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</si>
  <si>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</si>
  <si>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</si>
  <si>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</si>
  <si>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</si>
  <si>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</si>
  <si>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</si>
  <si>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</si>
  <si>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</si>
  <si>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</si>
  <si>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</si>
  <si>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</si>
  <si>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</si>
  <si>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</si>
  <si>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</si>
  <si>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</si>
  <si>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</si>
  <si>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</si>
  <si>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</si>
  <si>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</si>
  <si>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</si>
  <si>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</si>
  <si>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</si>
  <si>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</si>
  <si>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</si>
  <si>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</si>
  <si>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</si>
  <si>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</si>
  <si>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</si>
  <si>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</si>
  <si>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</si>
  <si>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</si>
  <si>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</si>
  <si>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</si>
  <si>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</si>
  <si>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</si>
  <si>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</si>
  <si>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</si>
  <si>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</si>
  <si>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</si>
  <si>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</si>
  <si>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</si>
  <si>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</si>
  <si>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</si>
  <si>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</si>
  <si>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</si>
  <si>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</si>
  <si>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</si>
  <si>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</si>
  <si>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</si>
  <si>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</si>
  <si>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</si>
  <si>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</si>
  <si>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</si>
  <si>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</si>
  <si>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</si>
  <si>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</si>
  <si>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</si>
  <si>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</si>
  <si>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</si>
  <si>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</si>
  <si>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</si>
  <si>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</si>
  <si>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</si>
  <si>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</si>
  <si>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</si>
  <si>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</si>
  <si>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</si>
  <si>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</si>
  <si>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</si>
  <si>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</si>
  <si>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</si>
  <si>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</si>
  <si>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</si>
  <si>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</si>
  <si>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</si>
  <si>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</si>
  <si>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</si>
  <si>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</si>
  <si>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</si>
  <si>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</si>
  <si>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</si>
  <si>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</si>
  <si>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</si>
  <si>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</si>
  <si>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</si>
  <si>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</si>
  <si>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</si>
  <si>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</si>
  <si>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</si>
  <si>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</si>
  <si>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</si>
  <si>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</si>
  <si>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</si>
  <si>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</si>
  <si>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</si>
  <si>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</si>
  <si>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</si>
  <si>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</si>
  <si>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</si>
  <si>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</si>
  <si>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</si>
  <si>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</si>
  <si>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</si>
  <si>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</si>
  <si>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</si>
  <si>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</si>
  <si>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</si>
  <si>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</si>
  <si>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</si>
  <si>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</si>
  <si>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</si>
  <si>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</si>
  <si>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</si>
  <si>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</si>
  <si>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</si>
  <si>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</si>
  <si>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</si>
  <si>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</si>
  <si>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</si>
  <si>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</si>
  <si>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</si>
  <si>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</si>
  <si>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</si>
  <si>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</si>
  <si>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</si>
  <si>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</si>
  <si>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</si>
  <si>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</si>
  <si>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</si>
  <si>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</si>
  <si>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</si>
  <si>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</si>
  <si>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</si>
  <si>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</si>
  <si>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</si>
  <si>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</si>
  <si>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</si>
  <si>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</si>
  <si>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</si>
  <si>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</si>
  <si>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</si>
  <si>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</si>
  <si>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</si>
  <si>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</si>
  <si>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</si>
  <si>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</si>
  <si>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</si>
  <si>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</si>
  <si>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</si>
  <si>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</si>
  <si>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</si>
  <si>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</si>
  <si>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</si>
  <si>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</si>
  <si>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</si>
  <si>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</si>
  <si>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</si>
  <si>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</si>
  <si>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</si>
  <si>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</si>
  <si>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</si>
  <si>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</si>
  <si>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</si>
  <si>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</si>
  <si>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</si>
  <si>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</si>
  <si>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</si>
  <si>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</si>
  <si>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</si>
  <si>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</si>
  <si>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</si>
  <si>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</si>
  <si>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</si>
  <si>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</si>
  <si>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</si>
  <si>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</si>
  <si>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</si>
  <si>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</si>
  <si>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</si>
  <si>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</si>
  <si>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</si>
  <si>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</si>
  <si>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</si>
  <si>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</si>
  <si>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</si>
  <si>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</si>
  <si>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</si>
  <si>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</si>
  <si>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</si>
  <si>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</si>
  <si>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</si>
  <si>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</si>
  <si>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</si>
  <si>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</si>
  <si>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</si>
  <si>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</si>
  <si>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</si>
  <si>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</si>
  <si>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</si>
  <si>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</si>
  <si>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</si>
  <si>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</si>
  <si>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</si>
  <si>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</si>
  <si>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</si>
  <si>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</si>
  <si>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</si>
  <si>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</si>
  <si>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</si>
  <si>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</si>
  <si>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</si>
  <si>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</si>
  <si>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</si>
  <si>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</si>
  <si>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</si>
  <si>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</si>
  <si>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</si>
  <si>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</si>
  <si>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</si>
  <si>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</si>
  <si>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</si>
  <si>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</si>
  <si>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</si>
  <si>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</si>
  <si>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</si>
  <si>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</si>
  <si>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</si>
  <si>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</si>
  <si>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</si>
  <si>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</si>
  <si>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</si>
  <si>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</si>
  <si>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</si>
  <si>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</si>
  <si>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</si>
  <si>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</si>
  <si>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</si>
  <si>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</si>
  <si>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</si>
  <si>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</si>
  <si>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</si>
  <si>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</si>
  <si>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</si>
  <si>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</si>
  <si>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</si>
  <si>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</si>
  <si>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</si>
  <si>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</si>
  <si>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</si>
  <si>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</si>
  <si>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</si>
  <si>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</si>
  <si>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</si>
  <si>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</si>
  <si>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</si>
  <si>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</si>
  <si>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</si>
  <si>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</si>
  <si>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</si>
  <si>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</si>
  <si>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</si>
  <si>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</si>
  <si>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</si>
  <si>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</si>
  <si>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</si>
  <si>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</si>
  <si>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</si>
  <si>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</si>
  <si>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</si>
  <si>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</si>
  <si>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</si>
  <si>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</si>
  <si>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</si>
  <si>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</si>
  <si>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</si>
  <si>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</si>
  <si>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</si>
  <si>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</si>
  <si>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</si>
  <si>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</si>
  <si>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</si>
  <si>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</si>
  <si>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</si>
  <si>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</si>
  <si>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</si>
  <si>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</si>
  <si>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</si>
  <si>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</si>
  <si>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</si>
  <si>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</si>
  <si>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</si>
  <si>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</si>
  <si>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</si>
  <si>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</si>
  <si>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</si>
  <si>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</si>
  <si>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</si>
  <si>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</si>
  <si>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</si>
  <si>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</si>
  <si>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</si>
  <si>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</si>
  <si>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</si>
  <si>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</si>
  <si>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</si>
  <si>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</si>
  <si>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</si>
  <si>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</si>
  <si>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</si>
  <si>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</si>
  <si>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</si>
  <si>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</si>
  <si>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</si>
  <si>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</si>
  <si>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</si>
  <si>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</si>
  <si>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</si>
  <si>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</si>
  <si>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</si>
  <si>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</si>
  <si>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</si>
  <si>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</si>
  <si>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</si>
  <si>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</si>
  <si>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</si>
  <si>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</si>
  <si>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</si>
  <si>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</si>
  <si>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</si>
  <si>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</si>
  <si>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</si>
  <si>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</si>
  <si>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</si>
  <si>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</si>
  <si>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</si>
  <si>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</si>
  <si>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</si>
  <si>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</si>
  <si>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</si>
  <si>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</si>
  <si>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</si>
  <si>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</si>
  <si>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</si>
  <si>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</si>
  <si>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</si>
  <si>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</si>
  <si>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</si>
  <si>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</si>
  <si>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</si>
  <si>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</si>
  <si>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</si>
  <si>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</si>
  <si>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</si>
  <si>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</si>
  <si>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</si>
  <si>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</si>
  <si>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</si>
  <si>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</si>
  <si>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</si>
  <si>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</si>
  <si>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</si>
  <si>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</si>
  <si>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</si>
  <si>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</si>
  <si>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</si>
  <si>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</si>
  <si>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</si>
  <si>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</si>
  <si>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</si>
  <si>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</si>
  <si>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</si>
  <si>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</si>
  <si>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</si>
  <si>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</si>
  <si>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</si>
  <si>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</si>
  <si>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</si>
  <si>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</si>
  <si>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</si>
  <si>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</si>
  <si>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</si>
  <si>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</si>
  <si>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</si>
  <si>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</si>
  <si>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</si>
  <si>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</si>
  <si>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</si>
  <si>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</si>
  <si>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</si>
  <si>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</si>
  <si>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</si>
  <si>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</si>
  <si>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</si>
  <si>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</si>
  <si>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</si>
  <si>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</si>
  <si>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</si>
  <si>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</si>
  <si>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</si>
  <si>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</si>
  <si>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</si>
  <si>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</si>
  <si>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</si>
  <si>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</si>
  <si>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</si>
  <si>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</si>
  <si>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</si>
  <si>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</si>
  <si>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</si>
  <si>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</si>
  <si>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</si>
  <si>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</si>
  <si>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</si>
  <si>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</si>
  <si>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</si>
  <si>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</si>
  <si>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</si>
  <si>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</si>
  <si>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</si>
  <si>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</si>
  <si>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</si>
  <si>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</si>
  <si>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</si>
  <si>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</si>
  <si>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</si>
  <si>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</si>
  <si>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</si>
  <si>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</si>
  <si>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</si>
  <si>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</si>
  <si>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</si>
  <si>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</si>
  <si>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</si>
  <si>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</si>
  <si>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</si>
  <si>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</si>
  <si>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</si>
  <si>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</si>
  <si>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</si>
  <si>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</si>
  <si>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</si>
  <si>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</si>
  <si>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</si>
  <si>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</si>
  <si>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</si>
  <si>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</si>
  <si>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</si>
  <si>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</si>
  <si>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</si>
  <si>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</si>
  <si>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</si>
  <si>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</si>
  <si>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</si>
  <si>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</si>
  <si>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</si>
  <si>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</si>
  <si>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</si>
  <si>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</si>
  <si>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</si>
  <si>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</si>
  <si>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</si>
  <si>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</si>
  <si>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</si>
  <si>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</si>
  <si>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</si>
  <si>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</si>
  <si>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</si>
  <si>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</si>
  <si>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</si>
  <si>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</si>
  <si>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</si>
  <si>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</si>
  <si>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</si>
  <si>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</si>
  <si>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</si>
  <si>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</si>
  <si>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</si>
  <si>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</si>
  <si>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</si>
  <si>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</si>
  <si>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</si>
  <si>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</si>
  <si>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</si>
  <si>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</si>
  <si>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</si>
  <si>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</si>
  <si>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</si>
  <si>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</si>
  <si>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</si>
  <si>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</si>
  <si>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</si>
  <si>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</si>
  <si>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</si>
  <si>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</si>
  <si>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</si>
  <si>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</si>
  <si>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</si>
  <si>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</si>
  <si>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</si>
  <si>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</si>
  <si>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</si>
  <si>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</si>
  <si>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</si>
  <si>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</si>
  <si>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</si>
  <si>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</si>
  <si>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</si>
  <si>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</si>
  <si>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</si>
  <si>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</si>
  <si>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</si>
  <si>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</si>
  <si>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</si>
  <si>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</si>
  <si>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</si>
  <si>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</si>
  <si>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</si>
  <si>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</si>
  <si>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</si>
  <si>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</si>
  <si>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</si>
  <si>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</si>
  <si>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</si>
  <si>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</si>
  <si>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</si>
  <si>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</si>
  <si>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</si>
  <si>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</si>
  <si>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</si>
  <si>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</si>
  <si>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</si>
  <si>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</si>
  <si>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</si>
  <si>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</si>
  <si>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</si>
  <si>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</si>
  <si>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</si>
  <si>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</si>
  <si>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</si>
  <si>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</si>
  <si>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</si>
  <si>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</si>
  <si>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</si>
  <si>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</si>
  <si>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</si>
  <si>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</si>
  <si>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</si>
  <si>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</si>
  <si>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</si>
  <si>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</si>
  <si>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</si>
  <si>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</si>
  <si>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</si>
  <si>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</si>
  <si>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</si>
  <si>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</si>
  <si>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</si>
  <si>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</si>
  <si>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</si>
  <si>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</si>
  <si>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</si>
  <si>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</si>
  <si>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</si>
  <si>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</si>
  <si>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</si>
  <si>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</si>
  <si>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</si>
  <si>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</si>
  <si>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</si>
  <si>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</si>
  <si>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</si>
  <si>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</si>
  <si>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</si>
  <si>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</si>
  <si>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</si>
  <si>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</si>
  <si>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</si>
  <si>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</si>
  <si>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</si>
  <si>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</si>
  <si>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</si>
  <si>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</si>
  <si>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</si>
  <si>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</si>
  <si>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</si>
  <si>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</si>
  <si>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</si>
  <si>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</si>
  <si>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</si>
  <si>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</si>
  <si>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</si>
  <si>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</si>
  <si>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</si>
  <si>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</si>
  <si>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</si>
  <si>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</si>
  <si>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</si>
  <si>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</si>
  <si>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</si>
  <si>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</si>
  <si>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</si>
  <si>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</si>
  <si>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</si>
  <si>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</si>
  <si>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</si>
  <si>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</si>
  <si>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</si>
  <si>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</si>
  <si>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</si>
  <si>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</si>
  <si>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</si>
  <si>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</si>
  <si>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</si>
  <si>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</si>
  <si>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</si>
  <si>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</si>
  <si>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</si>
  <si>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</si>
  <si>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</si>
  <si>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</si>
  <si>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</si>
  <si>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</si>
  <si>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</si>
  <si>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</si>
  <si>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</si>
  <si>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</si>
  <si>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</si>
  <si>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</si>
  <si>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</si>
  <si>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</si>
  <si>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</si>
  <si>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</si>
  <si>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</si>
  <si>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</si>
  <si>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</si>
  <si>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</si>
  <si>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</si>
  <si>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</si>
  <si>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</si>
  <si>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</si>
  <si>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</si>
  <si>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</si>
  <si>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</si>
  <si>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</si>
  <si>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</si>
  <si>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</si>
  <si>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</si>
  <si>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</si>
  <si>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</si>
  <si>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</si>
  <si>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</si>
  <si>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</si>
  <si>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</si>
  <si>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</si>
  <si>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</si>
  <si>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</si>
  <si>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</si>
  <si>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</si>
  <si>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</si>
  <si>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</si>
  <si>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</si>
  <si>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</si>
  <si>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</si>
  <si>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</si>
  <si>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</si>
  <si>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</si>
  <si>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</si>
  <si>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</si>
  <si>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</si>
  <si>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</si>
  <si>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</si>
  <si>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</si>
  <si>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</si>
  <si>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</si>
  <si>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</si>
  <si>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</si>
  <si>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</si>
  <si>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</si>
  <si>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</si>
  <si>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</si>
  <si>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</si>
  <si>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</si>
  <si>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</si>
  <si>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</si>
  <si>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</si>
  <si>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</si>
  <si>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</si>
  <si>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</si>
  <si>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</si>
  <si>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</si>
  <si>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</si>
  <si>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</si>
  <si>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</si>
  <si>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</si>
  <si>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</si>
  <si>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</si>
  <si>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</si>
  <si>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</si>
  <si>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</si>
  <si>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</si>
  <si>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</si>
  <si>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</si>
  <si>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</si>
  <si>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</si>
  <si>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</si>
  <si>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</si>
  <si>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</si>
  <si>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</si>
  <si>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</si>
  <si>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</si>
  <si>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</si>
  <si>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</si>
  <si>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</si>
  <si>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</si>
  <si>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</si>
  <si>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</si>
  <si>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</si>
  <si>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</si>
  <si>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</si>
  <si>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</si>
  <si>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</si>
  <si>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</si>
  <si>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</si>
  <si>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</si>
  <si>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</si>
  <si>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</si>
  <si>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</si>
  <si>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</si>
  <si>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</si>
  <si>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</si>
  <si>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</si>
  <si>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</si>
  <si>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</si>
  <si>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</si>
  <si>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</si>
  <si>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</si>
  <si>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</si>
  <si>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</si>
  <si>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</si>
  <si>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</si>
  <si>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</si>
  <si>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</si>
  <si>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</si>
  <si>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</si>
  <si>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</si>
  <si>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</si>
  <si>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</si>
  <si>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</si>
  <si>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</si>
  <si>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</si>
  <si>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</si>
  <si>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</si>
  <si>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</si>
  <si>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</si>
  <si>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</si>
  <si>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</si>
  <si>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</si>
  <si>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</si>
  <si>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</si>
  <si>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</si>
  <si>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</si>
  <si>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</si>
  <si>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</si>
  <si>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</si>
  <si>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</si>
  <si>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</si>
  <si>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</si>
  <si>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</si>
  <si>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</si>
  <si>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</si>
  <si>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</si>
  <si>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</si>
  <si>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</si>
  <si>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</si>
  <si>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</si>
  <si>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</si>
  <si>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</si>
  <si>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</si>
  <si>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</si>
  <si>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</si>
  <si>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</si>
  <si>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</si>
  <si>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</si>
  <si>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</si>
  <si>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</si>
  <si>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</si>
  <si>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</si>
  <si>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</si>
  <si>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</si>
  <si>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</si>
  <si>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</si>
  <si>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</si>
  <si>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</si>
  <si>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</si>
  <si>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</si>
  <si>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</si>
  <si>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</si>
  <si>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</si>
  <si>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</si>
  <si>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</si>
  <si>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</si>
  <si>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</si>
  <si>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</si>
  <si>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</si>
  <si>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</si>
  <si>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</si>
  <si>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</si>
  <si>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</si>
  <si>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</si>
  <si>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</si>
  <si>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</si>
  <si>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</si>
  <si>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</si>
  <si>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</si>
  <si>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</si>
  <si>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</si>
  <si>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</si>
  <si>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</si>
  <si>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</si>
  <si>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</si>
  <si>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</si>
  <si>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</si>
  <si>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</si>
  <si>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</si>
  <si>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</si>
  <si>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</si>
  <si>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</si>
  <si>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</si>
  <si>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</si>
  <si>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</si>
  <si>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</si>
  <si>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</si>
  <si>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</si>
  <si>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</si>
  <si>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</si>
  <si>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</si>
  <si>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</si>
  <si>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</si>
  <si>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</si>
  <si>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</si>
  <si>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</si>
  <si>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</si>
  <si>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</si>
  <si>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</si>
  <si>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</si>
  <si>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</si>
  <si>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</si>
  <si>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</si>
  <si>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</si>
  <si>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</si>
  <si>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</si>
  <si>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</si>
  <si>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</si>
  <si>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</si>
  <si>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</si>
  <si>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</si>
  <si>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</si>
  <si>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</si>
  <si>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</si>
  <si>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</si>
  <si>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</si>
  <si>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</si>
  <si>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</si>
  <si>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</si>
  <si>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</si>
  <si>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</si>
  <si>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</si>
  <si>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</si>
  <si>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</si>
  <si>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</si>
  <si>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</si>
  <si>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</si>
  <si>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</si>
  <si>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</si>
  <si>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</si>
  <si>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</si>
  <si>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</si>
  <si>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</si>
  <si>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</si>
  <si>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</si>
  <si>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</si>
  <si>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</si>
  <si>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</si>
  <si>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</si>
  <si>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</si>
  <si>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</si>
  <si>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</si>
  <si>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</si>
  <si>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</si>
  <si>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</si>
  <si>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</si>
  <si>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</si>
  <si>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</si>
  <si>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</si>
  <si>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</si>
  <si>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</si>
  <si>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</si>
  <si>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</si>
  <si>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</si>
  <si>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</si>
  <si>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</si>
  <si>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</si>
  <si>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</si>
  <si>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</si>
  <si>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</si>
  <si>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</si>
  <si>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</si>
  <si>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</si>
  <si>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</si>
  <si>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</si>
  <si>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</si>
  <si>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</si>
  <si>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</si>
  <si>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</si>
  <si>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</si>
  <si>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</si>
  <si>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</si>
  <si>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</si>
  <si>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</si>
  <si>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</si>
  <si>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</si>
  <si>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</si>
  <si>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</si>
  <si>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</si>
  <si>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</si>
  <si>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</si>
  <si>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</si>
  <si>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</si>
  <si>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</si>
  <si>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</si>
  <si>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</si>
  <si>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</si>
  <si>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</si>
  <si>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</si>
  <si>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</si>
  <si>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</si>
  <si>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</si>
  <si>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</si>
  <si>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</si>
  <si>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</si>
  <si>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</si>
  <si>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</si>
  <si>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</si>
  <si>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</si>
  <si>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</si>
  <si>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</si>
  <si>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</si>
  <si>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</si>
  <si>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</si>
  <si>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</si>
  <si>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</si>
  <si>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</si>
  <si>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</si>
  <si>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</si>
  <si>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</si>
  <si>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</si>
  <si>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</si>
  <si>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</si>
  <si>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</si>
  <si>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</si>
  <si>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</si>
  <si>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</si>
  <si>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</si>
  <si>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</si>
  <si>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</si>
  <si>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</si>
  <si>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</si>
  <si>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</si>
  <si>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</si>
  <si>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</si>
  <si>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</si>
  <si>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</si>
  <si>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</si>
  <si>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</si>
  <si>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</si>
  <si>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</si>
  <si>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</si>
  <si>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</si>
  <si>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</si>
  <si>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</si>
  <si>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</si>
  <si>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</si>
  <si>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</si>
  <si>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</si>
  <si>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</si>
  <si>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</si>
  <si>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</si>
  <si>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</si>
  <si>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</si>
  <si>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</si>
  <si>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</si>
  <si>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</si>
  <si>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</si>
  <si>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</si>
  <si>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</si>
  <si>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</si>
  <si>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</si>
  <si>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</si>
  <si>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</si>
  <si>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</si>
  <si>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</si>
  <si>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</si>
  <si>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</si>
  <si>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</si>
  <si>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</si>
  <si>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</si>
  <si>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</si>
  <si>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</si>
  <si>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</si>
  <si>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</si>
  <si>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</si>
  <si>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</si>
  <si>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</si>
  <si>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</si>
  <si>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</si>
  <si>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</si>
  <si>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</si>
  <si>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</si>
  <si>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</si>
  <si>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</si>
  <si>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</si>
  <si>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</si>
  <si>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</si>
  <si>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</si>
  <si>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</si>
  <si>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</si>
  <si>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</si>
  <si>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</si>
  <si>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</si>
  <si>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</si>
  <si>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</si>
  <si>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</si>
  <si>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</si>
  <si>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</si>
  <si>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</si>
  <si>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</si>
  <si>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</si>
  <si>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</si>
  <si>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</si>
  <si>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</si>
  <si>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</si>
  <si>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</si>
  <si>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</si>
  <si>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</si>
  <si>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</si>
  <si>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</si>
  <si>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</si>
  <si>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</si>
  <si>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</si>
  <si>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</si>
  <si>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</si>
  <si>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</si>
  <si>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</si>
  <si>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</si>
  <si>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</si>
  <si>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</si>
  <si>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</si>
  <si>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</si>
  <si>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</si>
  <si>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</si>
  <si>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</si>
  <si>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</si>
  <si>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</si>
  <si>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</si>
  <si>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</si>
  <si>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</si>
  <si>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</si>
  <si>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</si>
  <si>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</si>
  <si>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</si>
  <si>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</si>
  <si>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</si>
  <si>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</si>
  <si>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</si>
  <si>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</si>
  <si>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</si>
  <si>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</si>
  <si>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</si>
  <si>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</si>
  <si>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</si>
  <si>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</si>
  <si>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</si>
  <si>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</si>
  <si>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</si>
  <si>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</si>
  <si>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</si>
  <si>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</si>
  <si>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</si>
  <si>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</si>
  <si>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</si>
  <si>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</si>
  <si>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</si>
  <si>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</si>
  <si>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</si>
  <si>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</si>
  <si>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</si>
  <si>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</si>
  <si>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</si>
  <si>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</si>
  <si>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</si>
  <si>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</si>
  <si>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</si>
  <si>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</si>
  <si>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</si>
  <si>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</si>
  <si>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</si>
  <si>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</si>
  <si>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</si>
  <si>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</si>
  <si>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</si>
  <si>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</si>
  <si>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</si>
  <si>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</si>
  <si>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</si>
  <si>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</si>
  <si>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</si>
  <si>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</si>
  <si>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</si>
  <si>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</si>
  <si>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</si>
  <si>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</si>
  <si>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</si>
  <si>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</si>
  <si>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</si>
  <si>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</si>
  <si>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</si>
  <si>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</si>
  <si>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</si>
  <si>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</si>
  <si>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</si>
  <si>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</si>
  <si>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</si>
  <si>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</si>
  <si>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</si>
  <si>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</si>
  <si>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</si>
  <si>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</si>
  <si>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</si>
  <si>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</si>
  <si>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</si>
  <si>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</si>
  <si>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</si>
  <si>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</si>
  <si>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</si>
  <si>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</si>
  <si>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</si>
  <si>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</si>
  <si>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</si>
  <si>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</si>
  <si>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</si>
  <si>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</si>
  <si>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</si>
  <si>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</si>
  <si>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</si>
  <si>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</si>
  <si>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</si>
  <si>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</si>
  <si>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</si>
  <si>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</si>
  <si>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</si>
  <si>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</si>
  <si>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</si>
  <si>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</si>
  <si>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</si>
  <si>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</si>
  <si>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</si>
  <si>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</si>
  <si>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</si>
  <si>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</si>
  <si>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</si>
  <si>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</si>
  <si>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</si>
  <si>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</si>
  <si>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</si>
  <si>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</si>
  <si>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</si>
  <si>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</si>
  <si>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</si>
  <si>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</si>
  <si>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</si>
  <si>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</si>
  <si>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</si>
  <si>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</si>
  <si>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</si>
  <si>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</si>
  <si>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</si>
  <si>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</si>
  <si>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</si>
  <si>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</si>
  <si>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</si>
  <si>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</si>
  <si>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</si>
  <si>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</si>
  <si>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</si>
  <si>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</si>
  <si>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</si>
  <si>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</si>
  <si>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</si>
  <si>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</si>
  <si>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</si>
  <si>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</si>
  <si>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</si>
  <si>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</si>
  <si>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</si>
  <si>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</si>
  <si>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</si>
  <si>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</si>
  <si>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</si>
  <si>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</si>
  <si>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</si>
  <si>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</si>
  <si>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</si>
  <si>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</si>
  <si>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</si>
  <si>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</si>
  <si>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</si>
  <si>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</si>
  <si>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</si>
  <si>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</si>
  <si>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</si>
  <si>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</si>
  <si>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</si>
  <si>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</si>
  <si>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</si>
  <si>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</si>
  <si>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</si>
  <si>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</si>
  <si>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</si>
  <si>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</si>
  <si>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</si>
  <si>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</si>
  <si>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</si>
  <si>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</si>
  <si>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</si>
  <si>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</si>
  <si>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</si>
  <si>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</si>
  <si>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</si>
  <si>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</si>
  <si>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</si>
  <si>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</si>
  <si>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</si>
  <si>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</si>
  <si>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</si>
  <si>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</si>
  <si>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</si>
  <si>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</si>
  <si>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</si>
  <si>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</si>
  <si>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</si>
  <si>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</si>
  <si>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</si>
  <si>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</si>
  <si>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</si>
  <si>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</si>
  <si>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</si>
  <si>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</si>
  <si>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</si>
  <si>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</si>
  <si>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</si>
  <si>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</si>
  <si>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</si>
  <si>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</si>
  <si>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</si>
  <si>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</si>
  <si>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</si>
  <si>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</si>
  <si>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</si>
  <si>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</si>
  <si>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</si>
  <si>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</si>
  <si>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</si>
  <si>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</si>
  <si>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</si>
  <si>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</si>
  <si>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</si>
  <si>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</si>
  <si>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</si>
  <si>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</si>
  <si>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</si>
  <si>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</si>
  <si>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</si>
  <si>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</si>
  <si>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</si>
  <si>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</si>
  <si>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</si>
  <si>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</si>
  <si>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</si>
  <si>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</si>
  <si>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</si>
  <si>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</si>
  <si>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</si>
  <si>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</si>
  <si>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</si>
  <si>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</si>
  <si>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</si>
  <si>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</si>
  <si>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</si>
  <si>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</si>
  <si>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</si>
  <si>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</si>
  <si>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</si>
  <si>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</si>
  <si>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</si>
  <si>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</si>
  <si>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</si>
  <si>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</si>
  <si>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</si>
  <si>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</si>
  <si>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</si>
  <si>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</si>
  <si>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</si>
  <si>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</si>
  <si>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</si>
  <si>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</si>
  <si>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</si>
  <si>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</si>
  <si>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</si>
  <si>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</si>
  <si>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</si>
  <si>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</si>
  <si>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</si>
  <si>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</si>
  <si>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</si>
  <si>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</si>
  <si>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</si>
  <si>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</si>
  <si>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</si>
  <si>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</si>
  <si>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</si>
  <si>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</si>
  <si>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</si>
  <si>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</si>
  <si>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</si>
  <si>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</si>
  <si>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</si>
  <si>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</si>
  <si>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</si>
  <si>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</si>
  <si>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</si>
  <si>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</si>
  <si>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</si>
  <si>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</si>
  <si>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</si>
  <si>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</si>
  <si>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</si>
  <si>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</si>
  <si>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</si>
  <si>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</si>
  <si>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</si>
  <si>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</si>
  <si>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</si>
  <si>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</si>
  <si>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</si>
  <si>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</si>
  <si>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</si>
  <si>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</si>
  <si>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</si>
  <si>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</si>
  <si>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</si>
  <si>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</si>
  <si>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</si>
  <si>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</si>
  <si>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</si>
  <si>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</si>
  <si>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</si>
  <si>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</si>
  <si>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</si>
  <si>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</si>
  <si>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</si>
  <si>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</si>
  <si>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</si>
  <si>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</si>
  <si>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</si>
  <si>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</si>
  <si>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</si>
  <si>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</si>
  <si>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</si>
  <si>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</si>
  <si>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</si>
  <si>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</si>
  <si>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</si>
  <si>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</si>
  <si>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</si>
  <si>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</si>
  <si>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</si>
  <si>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</si>
  <si>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</si>
  <si>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</si>
  <si>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</si>
  <si>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</si>
  <si>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</si>
  <si>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</si>
  <si>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</si>
  <si>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</si>
  <si>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</si>
  <si>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</si>
  <si>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</si>
  <si>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</si>
  <si>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</si>
  <si>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</si>
  <si>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</si>
  <si>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</si>
  <si>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</si>
  <si>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</si>
  <si>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</si>
  <si>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</si>
  <si>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</si>
  <si>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</si>
  <si>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</si>
  <si>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</si>
  <si>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</si>
  <si>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</si>
  <si>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</si>
  <si>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</si>
  <si>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</si>
  <si>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</si>
  <si>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</si>
  <si>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</si>
  <si>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</si>
  <si>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</si>
  <si>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</si>
  <si>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</si>
  <si>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</si>
  <si>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</si>
  <si>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</si>
  <si>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</si>
  <si>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</si>
  <si>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</si>
  <si>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</si>
  <si>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</si>
  <si>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</si>
  <si>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</si>
  <si>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</si>
  <si>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</si>
  <si>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</si>
  <si>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</si>
  <si>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</si>
  <si>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</si>
  <si>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</si>
  <si>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</si>
  <si>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</si>
  <si>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</si>
  <si>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</si>
  <si>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</si>
  <si>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</si>
  <si>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</si>
  <si>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</si>
  <si>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</si>
  <si>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</si>
  <si>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</si>
  <si>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</si>
  <si>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</si>
  <si>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</si>
  <si>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</si>
  <si>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</si>
  <si>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</si>
  <si>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</si>
  <si>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</si>
  <si>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</si>
  <si>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</si>
  <si>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</si>
  <si>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</si>
  <si>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</si>
  <si>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</si>
  <si>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</si>
  <si>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</si>
  <si>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</si>
  <si>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</si>
  <si>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</si>
  <si>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</si>
  <si>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</si>
  <si>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</si>
  <si>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</si>
  <si>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</si>
  <si>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</si>
  <si>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</si>
  <si>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</si>
  <si>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</si>
  <si>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</si>
  <si>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</si>
  <si>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</si>
  <si>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</si>
  <si>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</si>
  <si>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</si>
  <si>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</si>
  <si>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</si>
  <si>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</si>
  <si>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</si>
  <si>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</si>
  <si>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</si>
  <si>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</si>
  <si>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</si>
  <si>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</si>
  <si>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</si>
  <si>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</si>
  <si>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</si>
  <si>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</si>
  <si>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</si>
  <si>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</si>
  <si>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</si>
  <si>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</si>
  <si>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</si>
  <si>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</si>
  <si>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</si>
  <si>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</si>
  <si>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</si>
  <si>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</si>
  <si>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</si>
  <si>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</si>
  <si>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</si>
  <si>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</si>
  <si>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</si>
  <si>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</si>
  <si>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</si>
  <si>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</si>
  <si>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</si>
  <si>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</si>
  <si>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</si>
  <si>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</si>
  <si>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</si>
  <si>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</si>
  <si>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</si>
  <si>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</si>
  <si>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</si>
  <si>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</si>
  <si>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</si>
  <si>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</si>
  <si>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</si>
  <si>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</si>
  <si>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</si>
  <si>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</si>
  <si>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</si>
  <si>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</si>
  <si>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</si>
  <si>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</si>
  <si>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</si>
  <si>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</si>
  <si>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</si>
  <si>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</si>
  <si>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</si>
  <si>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</si>
  <si>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</si>
  <si>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</si>
  <si>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</si>
  <si>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</si>
  <si>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</si>
  <si>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</si>
  <si>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</si>
  <si>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</si>
  <si>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</si>
  <si>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</si>
  <si>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</si>
  <si>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</si>
  <si>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</si>
  <si>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</si>
  <si>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</si>
  <si>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</si>
  <si>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</si>
  <si>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</si>
  <si>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</si>
  <si>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</si>
  <si>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</si>
  <si>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</si>
  <si>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</si>
  <si>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</si>
  <si>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</si>
  <si>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</si>
  <si>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</si>
  <si>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</si>
  <si>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</si>
  <si>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</si>
  <si>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</si>
  <si>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</si>
  <si>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</si>
  <si>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</si>
  <si>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</si>
  <si>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</si>
  <si>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</si>
  <si>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</si>
  <si>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</si>
  <si>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</si>
  <si>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</si>
  <si>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</si>
  <si>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</si>
  <si>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</si>
  <si>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</si>
  <si>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</si>
  <si>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</si>
  <si>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</si>
  <si>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</si>
  <si>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</si>
  <si>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</si>
  <si>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</si>
  <si>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</si>
  <si>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</si>
  <si>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</si>
  <si>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</si>
  <si>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</si>
  <si>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</si>
  <si>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</si>
  <si>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</si>
  <si>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</si>
  <si>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</si>
  <si>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</si>
  <si>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</si>
  <si>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</si>
  <si>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</si>
  <si>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</si>
  <si>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</si>
  <si>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</si>
  <si>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</si>
  <si>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</si>
  <si>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</si>
  <si>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</si>
  <si>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</si>
  <si>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</si>
  <si>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</si>
  <si>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</si>
  <si>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</si>
  <si>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</si>
  <si>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</si>
  <si>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</si>
  <si>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</si>
  <si>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</si>
  <si>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</si>
  <si>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</si>
  <si>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</si>
  <si>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</si>
  <si>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</si>
  <si>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</si>
  <si>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</si>
  <si>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</si>
  <si>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</si>
  <si>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</si>
  <si>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</si>
  <si>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</si>
  <si>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</si>
  <si>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</si>
  <si>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</si>
  <si>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</si>
  <si>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</si>
  <si>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</si>
  <si>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</si>
  <si>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</si>
  <si>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</si>
  <si>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</si>
  <si>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</si>
  <si>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</si>
  <si>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</si>
  <si>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</si>
  <si>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</si>
  <si>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</si>
  <si>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</si>
  <si>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</si>
  <si>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</si>
  <si>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</si>
  <si>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</si>
  <si>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</si>
  <si>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</si>
  <si>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</si>
  <si>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</si>
  <si>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</si>
  <si>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</si>
  <si>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</si>
  <si>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</si>
  <si>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</si>
  <si>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</si>
  <si>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</si>
  <si>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</si>
  <si>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</si>
  <si>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</si>
  <si>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</si>
  <si>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</si>
  <si>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</si>
  <si>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</si>
  <si>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</si>
  <si>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</si>
  <si>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</si>
  <si>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</si>
  <si>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</si>
  <si>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</si>
  <si>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</si>
  <si>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</si>
  <si>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</si>
  <si>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</si>
  <si>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</si>
  <si>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</si>
  <si>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</si>
  <si>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</si>
  <si>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</si>
  <si>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</si>
  <si>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</si>
  <si>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</si>
  <si>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</si>
  <si>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</si>
  <si>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</si>
  <si>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</si>
  <si>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</si>
  <si>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</si>
  <si>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</si>
  <si>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</si>
  <si>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</si>
  <si>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</si>
  <si>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</si>
  <si>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</si>
  <si>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</si>
  <si>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</si>
  <si>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</si>
  <si>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</si>
  <si>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</si>
  <si>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</si>
  <si>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</si>
  <si>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</si>
  <si>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</si>
  <si>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</si>
  <si>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</si>
  <si>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</si>
  <si>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</si>
  <si>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</si>
  <si>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</si>
  <si>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</si>
  <si>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</si>
  <si>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</si>
  <si>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</si>
  <si>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</si>
  <si>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</si>
  <si>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</si>
  <si>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</si>
  <si>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</si>
  <si>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</si>
  <si>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</si>
  <si>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</si>
  <si>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</si>
  <si>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</si>
  <si>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</si>
  <si>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</si>
  <si>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</si>
  <si>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</si>
  <si>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</si>
  <si>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</si>
  <si>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</si>
  <si>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</si>
  <si>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</si>
  <si>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</si>
  <si>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</si>
  <si>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</si>
  <si>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</si>
  <si>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</si>
  <si>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</si>
  <si>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</si>
  <si>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</si>
  <si>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</si>
  <si>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</si>
  <si>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</si>
  <si>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</si>
  <si>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</si>
  <si>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</si>
  <si>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</si>
  <si>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</si>
  <si>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</si>
  <si>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</si>
  <si>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</si>
  <si>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</si>
  <si>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</si>
  <si>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</si>
  <si>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</si>
  <si>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</si>
  <si>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</si>
  <si>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</si>
  <si>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</si>
  <si>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</si>
  <si>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</si>
  <si>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</si>
  <si>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</si>
  <si>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</si>
  <si>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</si>
  <si>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</si>
  <si>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</si>
  <si>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</si>
  <si>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</si>
  <si>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</si>
  <si>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</si>
  <si>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</si>
  <si>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</si>
  <si>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</si>
  <si>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</si>
  <si>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</si>
  <si>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</si>
  <si>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</si>
  <si>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</si>
  <si>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</si>
  <si>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</si>
  <si>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</si>
  <si>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</si>
  <si>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</si>
  <si>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</si>
  <si>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</si>
  <si>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</si>
  <si>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</si>
  <si>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</si>
  <si>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</si>
  <si>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</si>
  <si>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</si>
  <si>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</si>
  <si>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</si>
  <si>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</si>
  <si>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</si>
  <si>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</si>
  <si>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</si>
  <si>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</si>
  <si>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</si>
  <si>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</si>
  <si>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</si>
  <si>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</si>
  <si>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</si>
  <si>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</si>
  <si>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</si>
  <si>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</si>
  <si>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</si>
  <si>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</si>
  <si>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</si>
  <si>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</si>
  <si>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</si>
  <si>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</si>
  <si>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</si>
  <si>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</si>
  <si>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</si>
  <si>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</si>
  <si>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</si>
  <si>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</si>
  <si>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</si>
  <si>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</si>
  <si>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</si>
  <si>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</si>
  <si>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</si>
  <si>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</si>
  <si>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</si>
  <si>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</si>
  <si>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</si>
  <si>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</si>
  <si>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</si>
  <si>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</si>
  <si>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</si>
  <si>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</si>
  <si>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</si>
  <si>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</si>
  <si>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</si>
  <si>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</si>
  <si>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</si>
  <si>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</si>
  <si>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</si>
  <si>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</si>
  <si>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</si>
  <si>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</si>
  <si>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</si>
  <si>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</si>
  <si>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</si>
  <si>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</si>
  <si>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</si>
  <si>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</si>
  <si>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</si>
  <si>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</si>
  <si>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</si>
  <si>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</si>
  <si>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</si>
  <si>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</si>
  <si>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</si>
  <si>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</si>
  <si>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</si>
  <si>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</si>
  <si>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</si>
  <si>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</si>
  <si>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</si>
  <si>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</si>
  <si>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</si>
  <si>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</si>
  <si>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</si>
  <si>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</si>
  <si>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</si>
  <si>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</si>
  <si>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</si>
  <si>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</si>
  <si>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</si>
  <si>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</si>
  <si>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</si>
  <si>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</si>
  <si>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</si>
  <si>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</si>
  <si>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</si>
  <si>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</si>
  <si>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</si>
  <si>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</si>
  <si>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</si>
  <si>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</si>
  <si>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</si>
  <si>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</si>
  <si>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</si>
  <si>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</si>
  <si>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</si>
  <si>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</si>
  <si>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</si>
  <si>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</si>
  <si>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</si>
  <si>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</si>
  <si>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</si>
  <si>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</si>
  <si>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</si>
  <si>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</si>
  <si>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</si>
  <si>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</si>
  <si>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</si>
  <si>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</si>
  <si>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</si>
  <si>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</si>
  <si>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</si>
  <si>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</si>
  <si>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</si>
  <si>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</si>
  <si>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</si>
  <si>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</si>
  <si>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</si>
  <si>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</si>
  <si>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</si>
  <si>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</si>
  <si>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</si>
  <si>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</si>
  <si>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</si>
  <si>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</si>
  <si>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</si>
  <si>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</si>
  <si>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</si>
  <si>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</si>
  <si>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</si>
  <si>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</si>
  <si>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</si>
  <si>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</si>
  <si>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</si>
  <si>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</si>
  <si>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</si>
  <si>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</si>
  <si>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</si>
  <si>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</si>
  <si>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</si>
  <si>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</si>
  <si>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</si>
  <si>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</si>
  <si>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</si>
  <si>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</si>
  <si>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</si>
  <si>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</si>
  <si>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</si>
  <si>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</si>
  <si>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</si>
  <si>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</si>
  <si>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</si>
  <si>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</si>
  <si>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</si>
  <si>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</si>
  <si>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</si>
  <si>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</si>
  <si>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</si>
  <si>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</si>
  <si>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</si>
  <si>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</si>
  <si>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</si>
  <si>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</si>
  <si>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</si>
  <si>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</si>
  <si>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</si>
  <si>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</si>
  <si>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</si>
  <si>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</si>
  <si>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</si>
  <si>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</si>
  <si>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</si>
  <si>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</si>
  <si>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</si>
  <si>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</si>
  <si>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</si>
  <si>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</si>
  <si>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</si>
  <si>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</si>
  <si>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</si>
  <si>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</si>
  <si>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</si>
  <si>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</si>
  <si>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</si>
  <si>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</si>
  <si>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</si>
  <si>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</si>
  <si>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</si>
  <si>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</si>
  <si>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</si>
  <si>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</si>
  <si>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</si>
  <si>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</si>
  <si>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</si>
  <si>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</si>
  <si>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</si>
  <si>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</si>
  <si>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</si>
  <si>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</si>
  <si>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</si>
  <si>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</si>
  <si>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</si>
  <si>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</si>
  <si>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</si>
  <si>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</si>
  <si>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</si>
  <si>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</si>
  <si>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</si>
  <si>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</si>
  <si>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</si>
  <si>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</si>
  <si>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</si>
  <si>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</si>
  <si>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</si>
  <si>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</si>
  <si>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</si>
  <si>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</si>
  <si>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</si>
  <si>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</si>
  <si>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</si>
  <si>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</si>
  <si>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</si>
  <si>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</si>
  <si>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</si>
  <si>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</si>
  <si>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</si>
  <si>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</si>
  <si>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</si>
  <si>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</si>
  <si>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</si>
  <si>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</si>
  <si>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</si>
  <si>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</si>
  <si>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</si>
  <si>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</si>
  <si>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</si>
  <si>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</si>
  <si>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</si>
  <si>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</si>
  <si>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</si>
  <si>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</si>
  <si>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</si>
  <si>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</si>
  <si>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</si>
  <si>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</si>
  <si>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</si>
  <si>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</si>
  <si>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</si>
  <si>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</si>
  <si>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</si>
  <si>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</si>
  <si>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</si>
  <si>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</si>
  <si>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</si>
  <si>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</si>
  <si>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</si>
  <si>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</si>
  <si>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</si>
  <si>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</si>
  <si>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</si>
  <si>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</si>
  <si>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</si>
  <si>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</si>
  <si>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</si>
  <si>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</si>
  <si>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</si>
  <si>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</si>
  <si>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</si>
  <si>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</si>
  <si>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</si>
  <si>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</si>
  <si>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</si>
  <si>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</si>
  <si>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</si>
  <si>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</si>
  <si>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</si>
  <si>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</si>
  <si>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</si>
  <si>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</si>
  <si>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</si>
  <si>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</si>
  <si>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</si>
  <si>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</si>
  <si>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</si>
  <si>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</si>
  <si>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</si>
  <si>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</si>
  <si>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</si>
  <si>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</si>
  <si>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</si>
  <si>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</si>
  <si>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</si>
  <si>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</si>
  <si>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</si>
  <si>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</si>
  <si>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</si>
  <si>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</si>
  <si>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</si>
  <si>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</si>
  <si>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</si>
  <si>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</si>
  <si>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</si>
  <si>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</si>
  <si>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</si>
  <si>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</si>
  <si>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</si>
  <si>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</si>
  <si>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</si>
  <si>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</si>
  <si>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</si>
  <si>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</si>
  <si>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</si>
  <si>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</si>
  <si>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</si>
  <si>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</si>
  <si>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</si>
  <si>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</si>
  <si>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</si>
  <si>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</si>
  <si>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</si>
  <si>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</si>
  <si>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</si>
  <si>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</si>
  <si>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</si>
  <si>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</si>
  <si>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</si>
  <si>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</si>
  <si>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</si>
  <si>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</si>
  <si>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</si>
  <si>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</si>
  <si>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</si>
  <si>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</si>
  <si>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</si>
  <si>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</si>
  <si>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</si>
  <si>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</si>
  <si>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</si>
  <si>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</si>
  <si>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</si>
  <si>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</si>
  <si>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</si>
  <si>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</si>
  <si>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</si>
  <si>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</si>
  <si>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</si>
  <si>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</si>
  <si>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</si>
  <si>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</si>
  <si>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</si>
  <si>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</si>
  <si>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</si>
  <si>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</si>
  <si>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</si>
  <si>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</si>
  <si>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</si>
  <si>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</si>
  <si>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</si>
  <si>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</si>
  <si>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</si>
  <si>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</si>
  <si>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</si>
  <si>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</si>
  <si>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</si>
  <si>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</si>
  <si>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</si>
  <si>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</si>
  <si>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</si>
  <si>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</si>
  <si>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</si>
  <si>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</si>
  <si>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</si>
  <si>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</si>
  <si>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</si>
  <si>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</si>
  <si>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</si>
  <si>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</si>
  <si>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</si>
  <si>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</si>
  <si>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</si>
  <si>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</si>
  <si>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</si>
  <si>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</si>
  <si>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</si>
  <si>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</si>
  <si>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</si>
  <si>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</si>
  <si>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</si>
  <si>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</si>
  <si>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</si>
  <si>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</si>
  <si>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</si>
  <si>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</si>
  <si>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</si>
  <si>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</si>
  <si>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</si>
  <si>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</si>
  <si>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</si>
  <si>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</si>
  <si>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</si>
  <si>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</si>
  <si>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</si>
  <si>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</si>
  <si>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</si>
  <si>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</si>
  <si>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</si>
  <si>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</si>
  <si>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</si>
  <si>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</si>
  <si>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</si>
  <si>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</si>
  <si>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</si>
  <si>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</si>
  <si>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</si>
  <si>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</si>
  <si>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</si>
  <si>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</si>
  <si>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</si>
  <si>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</si>
  <si>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</si>
  <si>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</si>
  <si>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</si>
  <si>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</si>
  <si>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</si>
  <si>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</si>
  <si>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</si>
  <si>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</si>
  <si>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</si>
  <si>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</si>
  <si>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</si>
  <si>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</si>
  <si>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</si>
  <si>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</si>
  <si>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</si>
  <si>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</si>
  <si>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</si>
  <si>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</si>
  <si>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</si>
  <si>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</si>
  <si>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</si>
  <si>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</si>
  <si>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</si>
  <si>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</si>
  <si>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</si>
  <si>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</si>
  <si>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</si>
  <si>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</si>
  <si>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</si>
  <si>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</si>
  <si>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</si>
  <si>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</si>
  <si>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</si>
  <si>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</si>
  <si>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</si>
  <si>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</si>
  <si>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</si>
  <si>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</si>
  <si>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</si>
  <si>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</si>
  <si>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</si>
  <si>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</si>
  <si>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</si>
  <si>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</si>
  <si>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</si>
  <si>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</si>
  <si>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</si>
  <si>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</si>
  <si>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</si>
  <si>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</si>
  <si>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</si>
  <si>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</si>
  <si>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</si>
  <si>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</si>
  <si>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</si>
  <si>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</si>
  <si>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</si>
  <si>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</si>
  <si>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</si>
  <si>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</si>
  <si>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</si>
  <si>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</si>
  <si>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</si>
  <si>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</si>
  <si>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</si>
  <si>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</si>
  <si>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</si>
  <si>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</si>
  <si>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</si>
  <si>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</si>
  <si>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</si>
  <si>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</si>
  <si>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</si>
  <si>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</si>
  <si>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</si>
  <si>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</si>
  <si>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</si>
  <si>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</si>
  <si>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</si>
  <si>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</si>
  <si>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</si>
  <si>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</si>
  <si>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</si>
  <si>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</si>
  <si>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</si>
  <si>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</si>
  <si>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</si>
  <si>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</si>
  <si>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</si>
  <si>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</si>
  <si>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</si>
  <si>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</si>
  <si>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</si>
  <si>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</si>
  <si>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</si>
  <si>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</si>
  <si>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</si>
  <si>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</si>
  <si>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</si>
  <si>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</si>
  <si>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</si>
  <si>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</si>
  <si>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</si>
  <si>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</si>
  <si>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</si>
  <si>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</si>
  <si>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</si>
  <si>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</si>
  <si>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</si>
  <si>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</si>
  <si>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</si>
  <si>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</si>
  <si>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</si>
  <si>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</si>
  <si>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</si>
  <si>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</si>
  <si>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</si>
  <si>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</si>
  <si>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</si>
  <si>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</si>
  <si>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</si>
  <si>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</si>
  <si>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</si>
  <si>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</si>
  <si>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</si>
  <si>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</si>
  <si>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</si>
  <si>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</si>
  <si>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</si>
  <si>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</si>
  <si>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</si>
  <si>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</si>
  <si>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</si>
  <si>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</si>
  <si>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</si>
  <si>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</si>
  <si>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</si>
  <si>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</si>
  <si>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</si>
  <si>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</si>
  <si>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</si>
  <si>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</si>
  <si>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</si>
  <si>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</si>
  <si>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</si>
  <si>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</si>
  <si>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</si>
  <si>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</si>
  <si>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</si>
  <si>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</si>
  <si>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</si>
  <si>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</si>
  <si>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</si>
  <si>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</si>
  <si>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</si>
  <si>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</si>
  <si>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</si>
  <si>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</si>
  <si>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</si>
  <si>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</si>
  <si>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</si>
  <si>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</si>
  <si>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</si>
  <si>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</si>
  <si>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</si>
  <si>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</si>
  <si>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</si>
  <si>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</si>
  <si>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</si>
  <si>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</si>
  <si>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</si>
  <si>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</si>
  <si>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</si>
  <si>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</si>
  <si>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</si>
  <si>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</si>
  <si>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</si>
  <si>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</si>
  <si>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</si>
  <si>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</si>
  <si>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</si>
  <si>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</si>
  <si>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</si>
  <si>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</si>
  <si>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</si>
  <si>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</si>
  <si>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</si>
  <si>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</si>
  <si>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</si>
  <si>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</si>
  <si>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</si>
  <si>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</si>
  <si>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</si>
  <si>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</si>
  <si>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</si>
  <si>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</si>
  <si>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</si>
  <si>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</si>
  <si>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</si>
  <si>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</si>
  <si>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</si>
  <si>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</si>
  <si>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</si>
  <si>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</si>
  <si>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</si>
  <si>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</si>
  <si>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</si>
  <si>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</si>
  <si>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</si>
  <si>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</si>
  <si>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</si>
  <si>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</si>
  <si>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</si>
  <si>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</si>
  <si>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</si>
  <si>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</si>
  <si>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</si>
  <si>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</si>
  <si>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</si>
  <si>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</si>
  <si>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</si>
  <si>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</si>
  <si>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</si>
  <si>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</si>
  <si>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</si>
  <si>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</si>
  <si>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</si>
  <si>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</si>
  <si>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</si>
  <si>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</si>
  <si>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</si>
  <si>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</si>
  <si>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</si>
  <si>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</si>
  <si>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</si>
  <si>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</si>
  <si>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</si>
  <si>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</si>
  <si>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</si>
  <si>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</si>
  <si>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</si>
  <si>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</si>
  <si>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</si>
  <si>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</si>
  <si>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</si>
  <si>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</si>
  <si>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</si>
  <si>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</si>
  <si>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</si>
  <si>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</si>
  <si>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</si>
  <si>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</si>
  <si>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</si>
  <si>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</si>
  <si>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</si>
  <si>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</si>
  <si>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</si>
  <si>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</si>
  <si>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</si>
  <si>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</si>
  <si>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</si>
  <si>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</si>
  <si>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</si>
  <si>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</si>
  <si>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</si>
  <si>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</si>
  <si>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</si>
  <si>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</si>
  <si>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</si>
  <si>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</si>
  <si>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</si>
  <si>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</si>
  <si>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</si>
  <si>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</si>
  <si>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</si>
  <si>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</si>
  <si>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</si>
  <si>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</si>
  <si>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</si>
  <si>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</si>
  <si>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</si>
  <si>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</si>
  <si>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</si>
  <si>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</si>
  <si>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</si>
  <si>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</si>
  <si>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</si>
  <si>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</si>
  <si>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</si>
  <si>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</si>
  <si>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</si>
  <si>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</si>
  <si>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</si>
  <si>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</si>
  <si>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</si>
  <si>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</si>
  <si>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</si>
  <si>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</si>
  <si>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</si>
  <si>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</si>
  <si>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</si>
  <si>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</si>
  <si>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</si>
  <si>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</si>
  <si>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</si>
  <si>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</si>
  <si>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</si>
  <si>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</si>
  <si>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</si>
  <si>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</si>
  <si>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</si>
  <si>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</si>
  <si>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</si>
  <si>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</si>
  <si>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</si>
  <si>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</si>
  <si>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</si>
  <si>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</si>
  <si>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</si>
  <si>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</si>
  <si>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</si>
  <si>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</si>
  <si>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</si>
  <si>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</si>
  <si>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</si>
  <si>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</si>
  <si>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</si>
  <si>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</si>
  <si>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</si>
  <si>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</si>
  <si>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</si>
  <si>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</si>
  <si>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</si>
  <si>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</si>
  <si>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</si>
  <si>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</si>
  <si>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</si>
  <si>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</si>
  <si>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</si>
  <si>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</si>
  <si>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</si>
  <si>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</si>
  <si>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</si>
  <si>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</si>
  <si>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</si>
  <si>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</si>
  <si>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</si>
  <si>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</si>
  <si>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</si>
  <si>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</si>
  <si>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</si>
  <si>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</si>
  <si>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</si>
  <si>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</si>
  <si>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</si>
  <si>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</si>
  <si>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</si>
  <si>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</si>
  <si>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</si>
  <si>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</si>
  <si>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</si>
  <si>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</si>
  <si>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</si>
  <si>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</si>
  <si>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</si>
  <si>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</si>
  <si>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</si>
  <si>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</si>
  <si>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</si>
  <si>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</si>
  <si>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</si>
  <si>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</si>
  <si>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</si>
  <si>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</si>
  <si>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</si>
  <si>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</si>
  <si>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</si>
  <si>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</si>
  <si>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</si>
  <si>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</si>
  <si>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</si>
  <si>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</si>
  <si>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</si>
  <si>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</si>
  <si>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</si>
  <si>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</si>
  <si>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</si>
  <si>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</si>
  <si>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</si>
  <si>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</si>
  <si>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</si>
  <si>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</si>
  <si>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</si>
  <si>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</si>
  <si>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</si>
  <si>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</si>
  <si>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</si>
  <si>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</si>
  <si>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</si>
  <si>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</si>
  <si>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</si>
  <si>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</si>
  <si>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</si>
  <si>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</si>
  <si>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</si>
  <si>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</si>
  <si>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</si>
  <si>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</si>
  <si>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</si>
  <si>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</si>
  <si>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</si>
  <si>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</si>
  <si>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</si>
  <si>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</si>
  <si>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</si>
  <si>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</si>
  <si>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</si>
  <si>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</si>
  <si>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</si>
  <si>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</si>
  <si>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</si>
  <si>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</si>
  <si>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</si>
  <si>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</si>
  <si>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</si>
  <si>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</si>
  <si>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</si>
  <si>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</si>
  <si>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</si>
  <si>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</si>
  <si>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</si>
  <si>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</si>
  <si>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</si>
  <si>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</si>
  <si>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</si>
  <si>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</si>
  <si>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</si>
  <si>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</si>
  <si>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</si>
  <si>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</si>
  <si>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</si>
  <si>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</si>
  <si>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</si>
  <si>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</si>
  <si>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</si>
  <si>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</si>
  <si>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</si>
  <si>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</si>
  <si>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</si>
  <si>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</si>
  <si>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</si>
  <si>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</si>
  <si>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</si>
  <si>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</si>
  <si>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</si>
  <si>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</si>
  <si>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</si>
  <si>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</si>
  <si>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</si>
  <si>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</si>
  <si>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</si>
  <si>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</si>
  <si>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</si>
  <si>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</si>
  <si>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</si>
  <si>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</si>
  <si>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</si>
  <si>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</si>
  <si>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</si>
  <si>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</si>
  <si>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</si>
  <si>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</si>
  <si>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</si>
  <si>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</si>
  <si>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</si>
  <si>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</si>
  <si>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</si>
  <si>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</si>
  <si>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</si>
  <si>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</si>
  <si>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</si>
  <si>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</si>
  <si>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</si>
  <si>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</si>
  <si>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</si>
  <si>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</si>
  <si>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</si>
  <si>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</si>
  <si>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</si>
  <si>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</si>
  <si>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</si>
  <si>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</si>
  <si>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</si>
  <si>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</si>
  <si>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</si>
  <si>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</si>
  <si>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</si>
  <si>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</si>
  <si>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</si>
  <si>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</si>
  <si>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</si>
  <si>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</si>
  <si>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</si>
  <si>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</si>
  <si>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</si>
  <si>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</si>
  <si>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</si>
  <si>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</si>
  <si>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</si>
  <si>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</si>
  <si>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</si>
  <si>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</si>
  <si>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</si>
  <si>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</si>
  <si>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</si>
  <si>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</si>
  <si>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</si>
  <si>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</si>
  <si>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</si>
  <si>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</si>
  <si>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</si>
  <si>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</si>
  <si>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</si>
  <si>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</si>
  <si>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</si>
  <si>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</si>
  <si>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</si>
  <si>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</si>
  <si>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</si>
  <si>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</si>
  <si>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</si>
  <si>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</si>
  <si>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</si>
  <si>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</si>
  <si>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</si>
  <si>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</si>
  <si>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</si>
  <si>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</si>
  <si>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</si>
  <si>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</si>
  <si>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</si>
  <si>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</si>
  <si>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</si>
  <si>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</si>
  <si>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</si>
  <si>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</si>
  <si>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</si>
  <si>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</si>
  <si>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</si>
  <si>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</si>
  <si>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</si>
  <si>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</si>
  <si>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</si>
  <si>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</si>
  <si>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</si>
  <si>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</si>
  <si>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</si>
  <si>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</si>
  <si>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</si>
  <si>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</si>
  <si>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</si>
  <si>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</si>
  <si>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</si>
  <si>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</si>
  <si>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</si>
  <si>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</si>
  <si>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</si>
  <si>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</si>
  <si>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</si>
  <si>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</si>
  <si>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</si>
  <si>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</si>
  <si>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</si>
  <si>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</si>
  <si>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</si>
  <si>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</si>
  <si>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</si>
  <si>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</si>
  <si>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</si>
  <si>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</si>
  <si>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</si>
  <si>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</si>
  <si>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</si>
  <si>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</si>
  <si>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</si>
  <si>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</si>
  <si>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</si>
  <si>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</si>
  <si>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</si>
  <si>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</si>
  <si>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</si>
  <si>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</si>
  <si>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</si>
  <si>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</si>
  <si>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</si>
  <si>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</si>
  <si>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</si>
  <si>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</si>
  <si>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</si>
  <si>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</si>
  <si>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</si>
  <si>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</si>
  <si>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</si>
  <si>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</si>
  <si>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</si>
  <si>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</si>
  <si>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</si>
  <si>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</si>
  <si>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</si>
  <si>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</si>
  <si>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</si>
  <si>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</si>
  <si>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</si>
  <si>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</si>
  <si>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</si>
  <si>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</si>
  <si>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</si>
  <si>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</si>
  <si>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</si>
  <si>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</si>
  <si>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</si>
  <si>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</si>
  <si>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</si>
  <si>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</si>
  <si>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</si>
  <si>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</si>
  <si>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</si>
  <si>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</si>
  <si>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</si>
  <si>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</si>
  <si>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</si>
  <si>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</si>
  <si>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</si>
  <si>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</si>
  <si>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</si>
  <si>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</si>
  <si>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</si>
  <si>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</si>
  <si>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</si>
  <si>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</si>
  <si>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</si>
  <si>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</si>
  <si>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</si>
  <si>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</si>
  <si>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</si>
  <si>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</si>
  <si>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</si>
  <si>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</si>
  <si>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</si>
  <si>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</si>
  <si>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</si>
  <si>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</si>
  <si>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</si>
  <si>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</si>
  <si>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</si>
  <si>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</si>
  <si>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</si>
  <si>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</si>
  <si>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</si>
  <si>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</si>
  <si>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</si>
  <si>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</si>
  <si>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</si>
  <si>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</si>
  <si>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</si>
  <si>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</si>
  <si>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</si>
  <si>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</si>
  <si>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</si>
  <si>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</si>
  <si>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</si>
  <si>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</si>
  <si>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</si>
  <si>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</si>
  <si>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</si>
  <si>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</si>
  <si>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</si>
  <si>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</si>
  <si>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</si>
  <si>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</si>
  <si>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</si>
  <si>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</si>
  <si>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</si>
  <si>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</si>
  <si>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</si>
  <si>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</si>
  <si>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</si>
  <si>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</si>
  <si>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</si>
  <si>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</si>
  <si>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</si>
  <si>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</si>
  <si>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</si>
  <si>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</si>
  <si>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</si>
  <si>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</si>
  <si>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</si>
  <si>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</si>
  <si>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</si>
  <si>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</si>
  <si>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</si>
  <si>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</si>
  <si>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</si>
  <si>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</si>
  <si>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</si>
  <si>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</si>
  <si>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</si>
  <si>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</si>
  <si>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</si>
  <si>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</si>
  <si>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</si>
  <si>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</si>
  <si>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</si>
  <si>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</si>
  <si>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</si>
  <si>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</si>
  <si>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</si>
  <si>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</si>
  <si>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</si>
  <si>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</si>
  <si>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</si>
  <si>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</si>
  <si>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</si>
  <si>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</si>
  <si>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</si>
  <si>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</si>
  <si>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</si>
  <si>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</si>
  <si>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</si>
  <si>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</si>
  <si>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</si>
  <si>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</si>
  <si>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</si>
  <si>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</si>
  <si>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</si>
  <si>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</si>
  <si>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</si>
  <si>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</si>
  <si>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</si>
  <si>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</si>
  <si>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</si>
  <si>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</si>
  <si>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</si>
  <si>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</si>
  <si>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</si>
  <si>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</si>
  <si>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</si>
  <si>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</si>
  <si>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</si>
  <si>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</si>
  <si>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</si>
  <si>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</si>
  <si>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</si>
  <si>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</si>
  <si>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</si>
  <si>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</si>
  <si>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</si>
  <si>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</si>
  <si>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</si>
  <si>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</si>
  <si>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</si>
  <si>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</si>
  <si>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</si>
  <si>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</si>
  <si>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</si>
  <si>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</si>
  <si>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</si>
  <si>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</si>
  <si>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</si>
  <si>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</si>
  <si>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</si>
  <si>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</si>
  <si>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</si>
  <si>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</si>
  <si>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</si>
  <si>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</si>
  <si>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</si>
  <si>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</si>
  <si>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</si>
  <si>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</si>
  <si>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</si>
  <si>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</si>
  <si>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</si>
  <si>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</si>
  <si>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</si>
  <si>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</si>
  <si>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</si>
  <si>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</si>
  <si>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</si>
  <si>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</si>
  <si>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</si>
  <si>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</si>
  <si>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</si>
  <si>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</si>
  <si>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</si>
  <si>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</si>
  <si>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</si>
  <si>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</si>
  <si>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</si>
  <si>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</si>
  <si>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</si>
  <si>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</si>
  <si>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</si>
  <si>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</si>
  <si>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</si>
  <si>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</si>
  <si>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</si>
  <si>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</si>
  <si>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</si>
  <si>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</si>
  <si>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</si>
  <si>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</si>
  <si>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</si>
  <si>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</si>
  <si>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</si>
  <si>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</si>
  <si>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</si>
  <si>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</si>
  <si>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</si>
  <si>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</si>
  <si>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</si>
  <si>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</si>
  <si>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</si>
  <si>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</si>
  <si>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</si>
  <si>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</si>
  <si>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</si>
  <si>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</si>
  <si>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</si>
  <si>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</si>
  <si>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</si>
  <si>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</si>
  <si>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</si>
  <si>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</si>
  <si>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</si>
  <si>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</si>
  <si>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</si>
  <si>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</si>
  <si>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</si>
  <si>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</si>
  <si>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</si>
  <si>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</si>
  <si>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</si>
  <si>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</si>
  <si>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</si>
  <si>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</si>
  <si>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</si>
  <si>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</si>
  <si>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</si>
  <si>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</si>
  <si>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</si>
  <si>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</si>
  <si>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</si>
  <si>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</si>
  <si>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</si>
  <si>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</si>
  <si>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</si>
  <si>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</si>
  <si>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</si>
  <si>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</si>
  <si>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</si>
  <si>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</si>
  <si>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</si>
  <si>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</si>
  <si>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</si>
  <si>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</si>
  <si>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</si>
  <si>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</si>
  <si>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</si>
  <si>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</si>
  <si>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</si>
  <si>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</si>
  <si>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</si>
  <si>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</si>
  <si>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</si>
  <si>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</si>
  <si>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</si>
  <si>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</si>
  <si>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</si>
  <si>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</si>
  <si>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</si>
  <si>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</si>
  <si>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</si>
  <si>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</si>
  <si>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</si>
  <si>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</si>
  <si>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</si>
  <si>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</si>
  <si>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</si>
  <si>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</si>
  <si>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</si>
  <si>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</si>
  <si>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</si>
  <si>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</si>
  <si>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</si>
  <si>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</si>
  <si>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</si>
  <si>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</si>
  <si>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</si>
  <si>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</si>
  <si>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</si>
  <si>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</si>
  <si>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</si>
  <si>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</si>
  <si>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</si>
  <si>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</si>
  <si>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</si>
  <si>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</si>
  <si>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</si>
  <si>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</si>
  <si>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</si>
  <si>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</si>
  <si>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</si>
  <si>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</si>
  <si>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</si>
  <si>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</si>
  <si>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</si>
  <si>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</si>
  <si>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</si>
  <si>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</si>
  <si>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</si>
  <si>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</si>
  <si>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</si>
  <si>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</si>
  <si>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</si>
  <si>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</si>
  <si>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</si>
  <si>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</si>
  <si>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</si>
  <si>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</si>
  <si>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</si>
  <si>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</si>
  <si>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</si>
  <si>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</si>
  <si>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</si>
  <si>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</si>
  <si>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</si>
  <si>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</si>
  <si>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</si>
  <si>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</si>
  <si>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</si>
  <si>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</si>
  <si>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</si>
  <si>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</si>
  <si>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</si>
  <si>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</si>
  <si>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</si>
  <si>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</si>
  <si>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</si>
  <si>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</si>
  <si>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</si>
  <si>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</si>
  <si>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</si>
  <si>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</si>
  <si>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</si>
  <si>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</si>
  <si>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</si>
  <si>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</si>
  <si>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</si>
  <si>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</si>
  <si>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</si>
  <si>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</si>
  <si>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</si>
  <si>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</si>
  <si>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</si>
  <si>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</si>
  <si>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</si>
  <si>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</si>
  <si>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</si>
  <si>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</si>
  <si>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</si>
  <si>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</si>
  <si>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</si>
  <si>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</si>
  <si>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</si>
  <si>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</si>
  <si>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</si>
  <si>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</si>
  <si>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</si>
  <si>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</si>
  <si>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</si>
  <si>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</si>
  <si>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</si>
  <si>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</si>
  <si>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</si>
  <si>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</si>
  <si>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</si>
  <si>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</si>
  <si>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</si>
  <si>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</si>
  <si>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</si>
  <si>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</si>
  <si>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</si>
  <si>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</si>
  <si>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</si>
  <si>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</si>
  <si>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</si>
  <si>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</si>
  <si>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</si>
  <si>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</si>
  <si>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</si>
  <si>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</si>
  <si>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</si>
  <si>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</si>
  <si>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</si>
  <si>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</si>
  <si>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</si>
  <si>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</si>
  <si>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</si>
  <si>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</si>
  <si>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</si>
  <si>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</si>
  <si>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</si>
  <si>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</si>
  <si>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</si>
  <si>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</si>
  <si>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</si>
  <si>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</si>
  <si>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</si>
  <si>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</si>
  <si>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</si>
  <si>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</si>
  <si>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</si>
  <si>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</si>
  <si>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</si>
  <si>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</si>
  <si>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</si>
  <si>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</si>
  <si>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</si>
  <si>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</si>
  <si>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</si>
  <si>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</si>
  <si>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</si>
  <si>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</si>
  <si>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</si>
  <si>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</si>
  <si>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</si>
  <si>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</si>
  <si>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</si>
  <si>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</si>
  <si>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</si>
  <si>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</si>
  <si>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</si>
  <si>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</si>
  <si>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</si>
  <si>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</si>
  <si>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</si>
  <si>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</si>
  <si>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</si>
  <si>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</si>
  <si>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</si>
  <si>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</si>
  <si>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</si>
  <si>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</si>
  <si>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</si>
  <si>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</si>
  <si>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</si>
  <si>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</si>
  <si>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</si>
  <si>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</si>
  <si>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</si>
  <si>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</si>
  <si>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</si>
  <si>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</si>
  <si>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</si>
  <si>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</si>
  <si>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</si>
  <si>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</si>
  <si>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</si>
  <si>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</si>
  <si>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</si>
  <si>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</si>
  <si>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</si>
  <si>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</si>
  <si>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</si>
  <si>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</si>
  <si>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</si>
  <si>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</si>
  <si>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</si>
  <si>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</si>
  <si>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</si>
  <si>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</si>
  <si>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</si>
  <si>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</si>
  <si>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</si>
  <si>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</si>
  <si>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</si>
  <si>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</si>
  <si>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</si>
  <si>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</si>
  <si>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</si>
  <si>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</si>
  <si>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</si>
  <si>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</si>
  <si>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</si>
  <si>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</si>
  <si>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</si>
  <si>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</si>
  <si>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</si>
  <si>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</si>
  <si>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</si>
  <si>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</si>
  <si>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</si>
  <si>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</si>
  <si>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</si>
  <si>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</si>
  <si>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</si>
  <si>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</si>
  <si>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</si>
  <si>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</si>
  <si>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</si>
  <si>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</si>
  <si>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</si>
  <si>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</si>
  <si>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</si>
  <si>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</si>
  <si>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</si>
  <si>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</si>
  <si>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</si>
  <si>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</si>
  <si>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</si>
  <si>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</si>
  <si>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</si>
  <si>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</si>
  <si>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</si>
  <si>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</si>
  <si>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</si>
  <si>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</si>
  <si>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</si>
  <si>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</si>
  <si>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</si>
  <si>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</si>
  <si>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</si>
  <si>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</si>
  <si>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</si>
  <si>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</si>
  <si>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</si>
  <si>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</si>
  <si>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</si>
  <si>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</si>
  <si>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</si>
  <si>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</si>
  <si>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</si>
  <si>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</si>
  <si>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</si>
  <si>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</si>
  <si>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</si>
  <si>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</si>
  <si>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</si>
  <si>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</si>
  <si>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</si>
  <si>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</si>
  <si>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</si>
  <si>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</si>
  <si>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</si>
  <si>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</si>
  <si>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</si>
  <si>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</si>
  <si>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</si>
  <si>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</si>
  <si>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</si>
  <si>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</si>
  <si>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</si>
  <si>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</si>
  <si>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</si>
  <si>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</si>
  <si>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</si>
  <si>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</si>
  <si>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</si>
  <si>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</si>
  <si>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</si>
  <si>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</si>
  <si>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</si>
  <si>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</si>
  <si>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</si>
  <si>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</si>
  <si>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</si>
  <si>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</si>
  <si>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</si>
  <si>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</si>
  <si>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</si>
  <si>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</si>
  <si>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</si>
  <si>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</si>
  <si>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</si>
  <si>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</si>
  <si>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</si>
  <si>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</si>
  <si>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PCM-20251119-00000599</t>
  </si>
  <si>
    <t>team at site connected PG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</si>
  <si>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</si>
  <si>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</si>
  <si>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</si>
  <si>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</si>
  <si>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</si>
  <si>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</si>
  <si>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</si>
  <si>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</si>
  <si>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</si>
  <si>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</si>
  <si>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</si>
  <si>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</si>
  <si>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</si>
  <si>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</si>
  <si>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</si>
  <si>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</si>
  <si>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</si>
  <si>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</si>
  <si>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</si>
  <si>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</si>
  <si>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</si>
  <si>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</si>
  <si>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</si>
  <si>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</si>
  <si>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</si>
  <si>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</si>
  <si>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</si>
  <si>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</si>
  <si>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</si>
  <si>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</si>
  <si>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</si>
  <si>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</si>
  <si>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</si>
  <si>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</si>
  <si>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</si>
  <si>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</si>
  <si>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</si>
  <si>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</si>
  <si>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</si>
  <si>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</si>
  <si>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</si>
  <si>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</si>
  <si>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</si>
  <si>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</si>
  <si>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</si>
  <si>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</si>
  <si>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</si>
  <si>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</si>
  <si>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</si>
  <si>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</si>
  <si>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</si>
  <si>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</si>
  <si>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</si>
  <si>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</si>
  <si>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</si>
  <si>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</si>
  <si>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</si>
  <si>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</si>
  <si>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</si>
  <si>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</si>
  <si>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</si>
  <si>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</si>
  <si>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</si>
  <si>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</si>
  <si>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</si>
  <si>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</si>
  <si>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</si>
  <si>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</si>
  <si>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</si>
  <si>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</si>
  <si>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</si>
  <si>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</si>
  <si>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</si>
  <si>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</si>
  <si>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</si>
  <si>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</si>
  <si>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</si>
  <si>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</si>
  <si>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</si>
  <si>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</si>
  <si>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</si>
  <si>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</si>
  <si>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</si>
  <si>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</si>
  <si>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</si>
  <si>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</si>
  <si>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</si>
  <si>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</si>
  <si>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</si>
  <si>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</si>
  <si>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</si>
  <si>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</si>
  <si>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PCM-20251119-00000818</t>
  </si>
  <si>
    <t>EM Team on the way ETA: 30 Mins</t>
  </si>
  <si>
    <t>PCM-20251119-00000836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</si>
</sst>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3" fillId="7" borderId="5" xfId="1"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 totalsRowShown="0" headerRowDxfId="174" dataDxfId="173" headerRowBorderDxfId="171" tableBorderDxfId="172" totalsRowBorderDxfId="170">
  <autoFilter ref="A1:L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7" totalsRowShown="0" headerRowDxfId="157" dataDxfId="156" headerRowBorderDxfId="154" tableBorderDxfId="155" totalsRowBorderDxfId="153">
  <autoFilter ref="A1:CJ1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3" totalsRowShown="0" headerRowDxfId="15" dataDxfId="14" headerRowBorderDxfId="12" tableBorderDxfId="13">
  <autoFilter ref="A1:L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tabSelected="1" workbookViewId="0">
      <selection activeCell="K6" sqref="K6:K1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317.53677615740889</v>
      </c>
      <c r="H2" s="76">
        <v>45662.943402777775</v>
      </c>
      <c r="I2" s="59" t="str">
        <f>IFERROR(VLOOKUP(D2,DB!A:F,6,0),"")</f>
        <v>Generator-SG</v>
      </c>
      <c r="J2" s="59" t="str">
        <f>IFERROR(VLOOKUP(D2,DB!A:G,7,0),"")</f>
        <v>Dead</v>
      </c>
      <c r="K2" s="67" t="s">
        <v>39022</v>
      </c>
      <c r="L2" s="65" t="str">
        <f>IFERROR(VLOOKUP(D2,DB!A:I,9,0),"")</f>
        <v>Latis</v>
      </c>
    </row>
    <row r="3" spans="1:15" ht="15" customHeight="1">
      <c r="A3" s="147" t="s">
        <v>39023</v>
      </c>
      <c r="B3" s="141" t="str">
        <f>IFERROR(VLOOKUP(D3,DB!A:K,11,0),"")</f>
        <v>R1</v>
      </c>
      <c r="C3" s="141">
        <v>1</v>
      </c>
      <c r="D3" s="78" t="s">
        <v>21063</v>
      </c>
      <c r="E3" s="142" t="s">
        <v>39021</v>
      </c>
      <c r="F3" s="143">
        <v>45980.360185185185</v>
      </c>
      <c r="G3" s="144">
        <f ca="1">IFERROR(NOW()-F3,"")</f>
        <v>0.12501689814962447</v>
      </c>
      <c r="H3" s="143">
        <v>45980.354456018518</v>
      </c>
      <c r="I3" s="141" t="str">
        <f>IFERROR(VLOOKUP(D3,DB!A:F,6,0),"")</f>
        <v>SCECO</v>
      </c>
      <c r="J3" s="141" t="str">
        <f>IFERROR(VLOOKUP(D3,DB!A:G,7,0),"")</f>
        <v>Vandalized</v>
      </c>
      <c r="K3" s="145" t="s">
        <v>39024</v>
      </c>
      <c r="L3" s="146" t="str">
        <f>IFERROR(VLOOKUP(D3,DB!A:I,9,0),"")</f>
        <v>Latis</v>
      </c>
    </row>
    <row r="4" spans="1:15" ht="15" customHeight="1">
      <c r="A4" s="140"/>
      <c r="B4" s="141" t="str">
        <f>IFERROR(VLOOKUP(D4,DB!A:K,11,0),"")</f>
        <v/>
      </c>
      <c r="C4" s="141"/>
      <c r="D4" s="78"/>
      <c r="E4" s="142"/>
      <c r="F4" s="143"/>
      <c r="G4" s="144">
        <f ca="1">IFERROR(NOW()-F4,"")</f>
        <v>45980.485202083335</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45980.485202083335</v>
      </c>
      <c r="H5" s="143"/>
      <c r="I5" s="141" t="str">
        <f>IFERROR(VLOOKUP(D5,DB!A:F,6,0),"")</f>
        <v/>
      </c>
      <c r="J5" s="141" t="str">
        <f>IFERROR(VLOOKUP(D5,DB!A:G,7,0),"")</f>
        <v/>
      </c>
      <c r="K5" s="145"/>
      <c r="L5" s="146" t="str">
        <f>IFERROR(VLOOKUP(D5,DB!A:I,9,0),"")</f>
        <v/>
      </c>
    </row>
    <row r="6" spans="1:15" ht="15" customHeight="1">
      <c r="A6" s="140"/>
      <c r="B6" s="141" t="str">
        <f>IFERROR(VLOOKUP(D6,DB!A:K,11,0),"")</f>
        <v/>
      </c>
      <c r="C6" s="141"/>
      <c r="D6" s="78"/>
      <c r="E6" s="142"/>
      <c r="F6" s="143"/>
      <c r="G6" s="144">
        <f ca="1">IFERROR(NOW()-F6,"")</f>
        <v>45980.485202083335</v>
      </c>
      <c r="H6" s="143"/>
      <c r="I6" s="141" t="str">
        <f>IFERROR(VLOOKUP(D6,DB!A:F,6,0),"")</f>
        <v/>
      </c>
      <c r="J6" s="141" t="str">
        <f>IFERROR(VLOOKUP(D6,DB!A:G,7,0),"")</f>
        <v/>
      </c>
      <c r="K6" s="145"/>
      <c r="L6" s="146" t="str">
        <f>IFERROR(VLOOKUP(D6,DB!A:I,9,0),"")</f>
        <v/>
      </c>
    </row>
    <row r="7" spans="1:15" ht="15" customHeight="1">
      <c r="A7" s="140"/>
      <c r="B7" s="141" t="str">
        <f>IFERROR(VLOOKUP(D7,DB!A:K,11,0),"")</f>
        <v/>
      </c>
      <c r="C7" s="141"/>
      <c r="D7" s="78"/>
      <c r="E7" s="142"/>
      <c r="F7" s="143"/>
      <c r="G7" s="144">
        <f ca="1">IFERROR(NOW()-F7,"")</f>
        <v>45980.485202083335</v>
      </c>
      <c r="H7" s="143"/>
      <c r="I7" s="141" t="str">
        <f>IFERROR(VLOOKUP(D7,DB!A:F,6,0),"")</f>
        <v/>
      </c>
      <c r="J7" s="141" t="str">
        <f>IFERROR(VLOOKUP(D7,DB!A:G,7,0),"")</f>
        <v/>
      </c>
      <c r="K7" s="145"/>
      <c r="L7" s="146" t="str">
        <f>IFERROR(VLOOKUP(D7,DB!A:I,9,0),"")</f>
        <v/>
      </c>
    </row>
    <row r="8" spans="1:15" ht="15" customHeight="1">
      <c r="A8" s="128"/>
      <c r="B8" s="129" t="str">
        <f>IFERROR(VLOOKUP(D13,DB!A:K,11,0),"")</f>
        <v/>
      </c>
      <c r="C8" s="129"/>
      <c r="D8" s="129"/>
      <c r="E8" s="130"/>
      <c r="F8" s="127"/>
      <c r="G8" s="131">
        <f ca="1">IFERROR(NOW()-F8,"")</f>
        <v>45980.485202083335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45980.485202083335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45980.485202083335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45980.485202083335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45980.485202083335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45980.485202083335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45980.485202083335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45980.485202083335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45980.485202083335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45980.485202083335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45980.485202083335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45980.485202083335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45980.485202083335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45980.485202083335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45980.485202083335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45980.485202083335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45980.485202083335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45980.485202083335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45980.485202083335</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45980.485202083335</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45980.485202083335</v>
      </c>
      <c r="H28" s="127"/>
      <c r="I28" s="129" t="str">
        <f>IFERROR(VLOOKUP(D33,DB!A:F,6,0),"")</f>
        <v/>
      </c>
      <c r="J28" s="129" t="str">
        <f>IFERROR(VLOOKUP(D33,DB!A:G,7,0),"")</f>
        <v/>
      </c>
      <c r="K28" s="132"/>
      <c r="L28" s="133" t="str">
        <f>IFERROR(VLOOKUP(D33,DB!A:I,9,0),"")</f>
        <v/>
      </c>
    </row>
    <row r="29" spans="1:12" ht="15" customHeight="1">
      <c r="A29" s="128"/>
      <c r="B29" s="129" t="str">
        <f>IFERROR(VLOOKUP(D34,DB!A:K,11,0),"")</f>
        <v/>
      </c>
      <c r="C29" s="129"/>
      <c r="D29" s="129"/>
      <c r="E29" s="130"/>
      <c r="F29" s="127"/>
      <c r="G29" s="131">
        <f ca="1">IFERROR(NOW()-F29,"")</f>
        <v>45980.485202083335</v>
      </c>
      <c r="H29" s="127"/>
      <c r="I29" s="129" t="str">
        <f>IFERROR(VLOOKUP(D34,DB!A:F,6,0),"")</f>
        <v/>
      </c>
      <c r="J29" s="129" t="str">
        <f>IFERROR(VLOOKUP(D34,DB!A:G,7,0),"")</f>
        <v/>
      </c>
      <c r="K29" s="132"/>
      <c r="L29" s="133" t="str">
        <f>IFERROR(VLOOKUP(D34,DB!A:I,9,0),"")</f>
        <v/>
      </c>
    </row>
    <row r="30" spans="1:12" ht="15" customHeight="1">
      <c r="A30" s="128"/>
      <c r="B30" s="129" t="str">
        <f>IFERROR(VLOOKUP(D35,DB!A:K,11,0),"")</f>
        <v/>
      </c>
      <c r="C30" s="129"/>
      <c r="D30" s="129"/>
      <c r="E30" s="130"/>
      <c r="F30" s="127"/>
      <c r="G30" s="131">
        <f ca="1">IFERROR(NOW()-F30,"")</f>
        <v>45980.485202083335</v>
      </c>
      <c r="H30" s="127"/>
      <c r="I30" s="129" t="str">
        <f>IFERROR(VLOOKUP(D35,DB!A:F,6,0),"")</f>
        <v/>
      </c>
      <c r="J30" s="129" t="str">
        <f>IFERROR(VLOOKUP(D35,DB!A:G,7,0),"")</f>
        <v/>
      </c>
      <c r="K30" s="132"/>
      <c r="L30" s="133" t="str">
        <f>IFERROR(VLOOKUP(D35,DB!A:I,9,0),"")</f>
        <v/>
      </c>
    </row>
    <row r="31" spans="1:12" ht="15" customHeight="1">
      <c r="A31" s="128"/>
      <c r="B31" s="129" t="str">
        <f>IFERROR(VLOOKUP(#REF!,DB!A:K,11,0),"")</f>
        <v/>
      </c>
      <c r="C31" s="129"/>
      <c r="D31" s="129"/>
      <c r="E31" s="130"/>
      <c r="F31" s="127"/>
      <c r="G31" s="131">
        <f ca="1">IFERROR(NOW()-F31,"")</f>
        <v>45980.485202083335</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45980.485202083335</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45980.485202083335</v>
      </c>
      <c r="H33" s="127"/>
      <c r="I33" s="129" t="str">
        <f>IFERROR(VLOOKUP(#REF!,DB!A:F,6,0),"")</f>
        <v/>
      </c>
      <c r="J33" s="129" t="str">
        <f>IFERROR(VLOOKUP(#REF!,DB!A:G,7,0),"")</f>
        <v/>
      </c>
      <c r="K33" s="132"/>
      <c r="L33" s="133" t="str">
        <f>IFERROR(VLOOKUP(#REF!,DB!A:I,9,0),"")</f>
        <v/>
      </c>
    </row>
    <row r="34" spans="1:12" ht="15" customHeight="1">
      <c r="A34" s="128"/>
      <c r="B34" s="129" t="str">
        <f>IFERROR(VLOOKUP(#REF!,DB!A:K,11,0),"")</f>
        <v/>
      </c>
      <c r="C34" s="129"/>
      <c r="D34" s="129"/>
      <c r="E34" s="130"/>
      <c r="F34" s="127"/>
      <c r="G34" s="131">
        <f ca="1">IFERROR(NOW()-F34,"")</f>
        <v>45980.485202083335</v>
      </c>
      <c r="H34" s="127"/>
      <c r="I34" s="129" t="str">
        <f>IFERROR(VLOOKUP(#REF!,DB!A:F,6,0),"")</f>
        <v/>
      </c>
      <c r="J34" s="129" t="str">
        <f>IFERROR(VLOOKUP(#REF!,DB!A:G,7,0),"")</f>
        <v/>
      </c>
      <c r="K34" s="132"/>
      <c r="L34" s="133" t="str">
        <f>IFERROR(VLOOKUP(#REF!,DB!A:I,9,0),"")</f>
        <v/>
      </c>
    </row>
    <row r="35" spans="1:12" ht="15" customHeight="1">
      <c r="A35" s="128"/>
      <c r="B35" s="129" t="str">
        <f>IFERROR(VLOOKUP(#REF!,DB!A:K,11,0),"")</f>
        <v/>
      </c>
      <c r="C35" s="129"/>
      <c r="D35" s="129"/>
      <c r="E35" s="130"/>
      <c r="F35" s="127"/>
      <c r="G35" s="131">
        <f ca="1">IFERROR(NOW()-F35,"")</f>
        <v>45980.485202083335</v>
      </c>
      <c r="H35" s="127"/>
      <c r="I35" s="129" t="str">
        <f>IFERROR(VLOOKUP(#REF!,DB!A:F,6,0),"")</f>
        <v/>
      </c>
      <c r="J35" s="129" t="str">
        <f>IFERROR(VLOOKUP(#REF!,DB!A:G,7,0),"")</f>
        <v/>
      </c>
      <c r="K35" s="132"/>
      <c r="L35" s="133" t="str">
        <f>IFERROR(VLOOKUP(#REF!,DB!A:I,9,0),"")</f>
        <v/>
      </c>
    </row>
    <row r="36" spans="1:12" ht="15" customHeight="1">
      <c r="A36" s="128"/>
      <c r="B36" s="129" t="str">
        <f>IFERROR(VLOOKUP(D36,DB!A:K,11,0),"")</f>
        <v/>
      </c>
      <c r="C36" s="129"/>
      <c r="D36" s="129"/>
      <c r="E36" s="130"/>
      <c r="F36" s="127"/>
      <c r="G36" s="131">
        <f ca="1">IFERROR(NOW()-F36,"")</f>
        <v>45980.485202083335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45980.485202083335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45980.485202083335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45980.485202083335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45980.485202083335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45980.485202083335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45980.485202083335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45980.485202083335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45980.485202083335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45980.485202083335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45980.485202083335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45980.485202083335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45980.485202083335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45980.485202083335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45980.485202083335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45980.485202083335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45980.485202083335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45980.485202083335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45980.485202083335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45980.485202083335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45980.485202083335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45980.485202083335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45980.485202083335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45980.485202083335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45980.485202083335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45980.485202083335</v>
      </c>
      <c r="H61" s="127"/>
      <c r="I61" s="129" t="str">
        <f>IFERROR(VLOOKUP(D61,DB!A:F,6,0),"")</f>
        <v/>
      </c>
      <c r="J61" s="129" t="str">
        <f>IFERROR(VLOOKUP(D61,DB!A:G,7,0),"")</f>
        <v/>
      </c>
      <c r="K61" s="132"/>
      <c r="L61" s="133" t="str">
        <f>IFERROR(VLOOKUP(D61,DB!A:I,9,0),"")</f>
        <v/>
      </c>
    </row>
  </sheetData>
  <customSheetViews>
    <customSheetView guid="{F6042A99-DD27-4453-835D-0834D95730CC}" filter="1" showAutoFilter="1">
      <pageMargins left="0" right="0" top="0" bottom="0" header="0" footer="0"/>
      <autoFilter ref="B1:M1" xr:uid="{97676D30-6734-4290-B739-679BF53A7125}"/>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7"/>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34"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155.48536423611222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45980.485202083335</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45980.485202083335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45980.485202083335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45980.485202083335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45980.485202083335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45980.485202083335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45980.485202083335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45980.485202083335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45980.485202083335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45980.485202083335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45980.485202083335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45980.485202083335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45980.485202083335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45980.485202083335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45980.485202083335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45980.485202083335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45980.485202083335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45980.485202083335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45980.485202083335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45980.485202083335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45980.485202083335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45980.485202083335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45980.485202083335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45980.485202083335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45980.485202083335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45980.485202083335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45980.485202083335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45980.485202083335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45980.485202083335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45980.485202083335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45980.485202083335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45980.485202083335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45980.485202083335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45980.485202083335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45980.485202083335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45980.485202083335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45980.485202083335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45980.485202083335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45980.485202083335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45980.485202083335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45980.485202083335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45980.485202083335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45980.485202083335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45980.485202083335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45980.485202083335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45980.485202083335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45980.485202083335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45980.485202083335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45980.485202083335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45980.485202083335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45980.485202083335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45980.485202083335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45980.485202083335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45980.485202083335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45980.485202083335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45980.485202083335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45980.485202083335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45980.485202083335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45980.485202083335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45980.485202083335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45980.485202083335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45980.485202083335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45980.485202083335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45980.485202083335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45980.485202083335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45980.485202083335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45980.485202083335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45980.485202083335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45980.485202083335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45980.485202083335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45980.485202083335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45980.485202083335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45980.485202083335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45980.485202083335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45980.485202083335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45980.485202083335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45980.485202083335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45980.485202083335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45980.485202083335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45980.485202083335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45980.485202083335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45980.485202083335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45980.485202083335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45980.485202083335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45980.485202083335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45980.485202083335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45980.485202083335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45980.485202083335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45980.485202083335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45980.485202083335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45980.485202083335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45980.485202083335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45980.485202083335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45980.485202083335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45980.485202083335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45980.485202083335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45980.485202083335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45980.485202083335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45980.485202083335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45980.485202083335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45980.485202083335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45980.485202083335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45980.485202083335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45980.485202083335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45980.485202083335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45980.485202083335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45980.485202083335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45980.485202083335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45980.485202083335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45980.485202083335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45980.485202083335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45980.485202083335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45980.485202083335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45980.485202083335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45980.485202083335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45980.485202083335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45980.485202083335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45980.485202083335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45980.485202083335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45980.485202083335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45980.485202083335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45980.485202083335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45980.485202083335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45980.485202083335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45980.485202083335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45980.485202083335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45980.485202083335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45980.485202083335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45980.485202083335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45980.485202083335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45980.485202083335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45980.485202083335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45980.485202083335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45980.485202083335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45980.485202083335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45980.485202083335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45980.485202083335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45980.485202083335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45980.485202083335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45980.485202083335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45980.485202083335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45980.485202083335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45980.485202083335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45980.485202083335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45980.485202083335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45980.485202083335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45980.485202083335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45980.485202083335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45980.485202083335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45980.485202083335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45980.485202083335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45980.485202083335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45980.485202083335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45980.485202083335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45980.485202083335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45980.485202083335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45980.485202083335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45980.485202083335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45980.485202083335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45980.485202083335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45980.485202083335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45980.485202083335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45980.485202083335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45980.485202083335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45980.485202083335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45980.485202083335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45980.485202083335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45980.485202083335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45980.485202083335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45980.485202083335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45980.485202083335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45980.485202083335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45980.485202083335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45980.485202083335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45980.485202083335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45980.485202083335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45980.485202083335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45980.485202083335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45980.485202083335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45980.485202083335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45980.485202083335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45980.485202083335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45980.485202083335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45980.485202083335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sheetData>
  <dataValidations count="2">
    <dataValidation allowBlank="1" showInputMessage="1" showErrorMessage="1" sqref="E1" xr:uid="{4D935161-CDD3-4592-B877-3FB59C99E142}"/>
    <dataValidation type="list" allowBlank="1" showInputMessage="1" showErrorMessage="1" sqref="E3:E18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45980.485202199074</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45980.485202199074</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45980.485202199074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45980.485202199074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45980.485202199074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45980.485202199074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45980.485202199074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45980.485202199074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45980.485202199074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45980.485202199074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45980.485202199074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45980.485202199074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45980.485202199074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45980.485202199074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45980.485202199074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45980.485202199074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45980.485202199074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45980.485202199074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45980.485202199074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45980.485202199074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45980.485202199074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45980.485202199074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45980.485202199074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45980.485202199074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45980.485202199074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45980.485202199074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45980.485202199074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45980.485202199074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45980.485202199074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45980.485202199074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45980.485202199074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45980.485202199074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45980.485202199074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45980.485202199074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45980.485202199074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45980.485202199074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45980.485202199074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45980.485202199074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45980.485202199074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45980.485202199074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45980.485202199074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45980.485202199074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45980.485202199074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45980.485202199074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45980.485202199074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45980.485202199074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45980.485202199074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45980.485202199074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45980.485202199074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45980.485202199074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45980.485202199074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45980.485202199074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45980.485202199074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45980.485202199074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45980.485202199074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45980.485202199074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45980.485202199074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45980.485202199074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45980.485202199074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45980.485202199074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45980.485202199074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45980.485202199074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45980.485202199074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45980.485202199074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45980.485202199074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45980.485202199074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45980.485202199074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45980.485202199074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45980.485202199074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45980.485202199074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45980.485202199074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45980.485202199074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45980.485202199074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45980.485202199074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45980.485202199074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45980.485202199074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45980.485202199074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45980.485202199074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45980.485202199074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45980.485202199074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45980.485202199074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45980.485202199074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45980.485202199074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45980.485202199074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45980.485202199074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45980.485202199074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45980.485202199074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45980.485202199074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45980.485202199074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45980.485202199074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45980.485202199074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45980.485202199074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45980.485202199074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45980.485202199074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45980.485202199074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45980.485202199074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45980.485202199074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45980.485202199074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45980.485202199074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45980.485202199074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45980.485202199074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45980.485202199074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45980.485202199074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45980.485202199074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45980.485202199074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45980.485202199074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45980.485202199074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45980.485202199074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45980.485202199074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45980.485202199074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45980.485202199074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45980.485202199074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45980.485202199074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45980.485202199074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45980.485202199074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45980.485202199074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45980.485202199074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45980.485202199074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45980.485202199074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45980.485202199074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45980.485202199074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45980.485202199074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45980.485202199074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45980.485202199074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45980.485202199074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45980.485202199074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45980.485202199074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45980.485202199074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45980.485202199074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45980.485202199074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45980.485202199074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45980.485202199074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45980.485202199074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45980.485202199074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45980.485202199074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45980.485202199074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45980.485202199074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45980.485202199074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45980.485202199074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45980.485202199074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45980.485202199074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45980.485202199074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45980.485202199074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45980.485202199074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45980.485202199074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45980.485202199074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45980.485202199074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45980.485202199074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45980.485202199074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45980.485202199074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45980.485202199074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45980.485202199074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45980.485202199074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45980.485202199074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45980.485202199074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45980.485202199074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45980.485202199074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45980.485202199074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45980.485202199074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45980.485202199074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45980.485202199074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45980.485202199074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45980.485202199074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45980.485202199074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45980.485202199074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45980.485202199074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45980.485202199074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45980.485202199074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45980.485202199074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45980.485202199074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45980.485202199074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45980.485202199074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45980.485202199074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45980.485202199074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45980.485202199074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45980.485202199074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45980.485202199074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45980.485202199074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45980.485202199074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45980.485202199074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45980.485202199074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45980.485202199074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45980.485202199074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45980.485202199074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45980.485202199074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45980.485202199074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45980.485202199074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45980.485202199074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45980.485202199074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45980.485202199074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45980.485202199074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45980.485202199074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45980.485202199074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45980.485202199074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45980.485202199074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45980.485202199074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45980.485202199074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45980.485202199074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45980.485202199074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45980.485202199074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45980.485202199074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45980.485202199074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45980.485202199074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45980.485202199074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45980.485202199074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45980.485202199074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45980.485202199074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45980.485202199074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45980.485202199074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45980.485202199074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45980.485202199074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45980.485202199074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45980.485202199074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45980.485202199074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45980.485202199074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45980.485202199074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45980.485202199074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45980.485202199074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45980.485202199074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45980.485202199074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45980.485202199074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45980.485202199074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45980.485202199074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45980.485202199074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45980.485202199074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45980.485202199074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45980.485202199074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45980.485202199074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45980.485202199074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45980.485202199074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45980.485202199074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45980.485202199074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45980.485202199074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45980.485202199074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45980.485202199074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45980.485202199074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45980.485202199074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45980.485202199074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45980.485202199074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45980.485202199074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45980.485202199074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45980.485202199074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45980.485202199074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45980.485202199074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45980.485202199074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45980.485202199074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45980.485202199074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45980.485202199074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45980.485202199074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45980.485202199074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45980.485202199074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45980.485202199074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45980.485202199074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45980.485202199074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45980.485202199074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45980.485202199074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45980.485202199074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45980.485202199074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45980.485202199074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45980.485202199074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45980.485202199074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45980.485202199074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45980.485202199074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45980.485202199074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45980.485202199074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45980.485202199074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45980.485202199074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45980.485202199074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45980.485202199074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45980.485202199074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45980.485202199074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45980.485202199074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45980.485202199074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45980.485202199074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45980.485202199074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45980.485202199074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45980.485202199074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45980.485202199074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45980.485202199074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45980.485202199074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45980.485202199074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45980.485202199074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45980.485202199074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45980.485202199074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45980.485202199074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45980.485202199074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45980.485202199074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45980.485202199074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45980.485202199074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45980.485202199074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45980.485202199074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45980.485202199074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45980.485202199074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45980.485202199074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45980.485202199074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45980.485202199074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45980.485202199074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45980.485202199074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45980.485202199074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45980.485202199074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45980.485202199074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45980.485202199074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45980.485202199074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45980.485202199074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45980.485202199074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45980.485202199074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45980.485202199074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45980.485202199074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45980.485202199074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45980.485202199074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45980.485202199074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45980.485202199074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45980.485202199074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45980.485202199074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45980.485202199074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45980.485202199074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45980.485202199074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45980.485202199074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45980.485202199074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45980.485202199074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45980.485202199074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45980.485202199074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45980.485202199074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45980.485202199074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45980.485202199074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45980.485202199074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45980.485202199074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45980.485202199074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45980.485202199074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45980.485202199074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45980.485202199074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45980.485202199074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45980.485202199074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45980.485202199074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45980.485202199074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45980.485202199074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45980.485202199074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45980.485202199074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45980.485202199074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45980.485202199074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45980.485202199074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45980.485202199074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45980.485202199074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45980.485202199074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45980.485202199074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45980.485202199074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45980.485202199074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45980.485202199074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45980.485202199074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45980.485202199074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45980.485202199074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45980.485202199074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45980.485202199074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45980.485202199074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45980.485202199074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45980.485202199074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45980.485202199074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45980.485202199074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45980.485202199074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45980.485202199074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45980.485202199074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45980.485202199074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45980.485202199074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45980.485202199074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45980.485202199074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45980.485202199074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45980.485202199074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45980.485202199074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45980.485202199074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45980.485202199074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45980.485202199074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45980.485202199074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45980.485202199074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45980.485202199074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45980.485202199074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45980.485202199074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45980.485202199074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45980.485202199074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45980.485202199074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45980.485202199074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45980.485202199074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45980.485202199074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45980.485202199074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45980.485202199074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45980.485202199074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45980.485202199074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45980.485202199074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45980.485202199074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45980.485202199074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45980.485202199074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45980.485202199074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45980.485202199074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45980.485202199074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45980.485202199074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45980.485202199074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45980.485202199074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45980.485202199074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45980.485202199074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45980.485202199074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45980.485202199074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45980.485202199074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45980.485202199074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45980.485202199074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45980.485202199074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45980.485202199074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45980.485202199074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45980.485202199074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45980.485202199074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45980.485202199074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45980.485202199074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45980.485202199074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45980.485202199074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45980.485202199074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45980.485202199074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45980.485202199074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45980.485202199074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45980.485202199074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45980.485202199074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45980.485202199074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45980.485202199074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45980.485202199074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45980.485202199074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45980.485202199074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45980.485202199074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45980.485202199074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45980.485202199074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45980.485202199074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45980.485202199074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45980.485202199074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45980.485202199074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45980.485202199074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45980.485202199074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45980.485202199074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45980.485202199074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45980.485202199074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45980.485202199074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45980.485202199074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45980.485202199074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45980.485202199074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45980.485202199074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45980.485202199074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45980.485202199074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45980.485202199074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45980.485202199074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45980.485202199074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45980.485202199074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45980.485202199074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45980.485202199074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45980.485202199074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45980.485202199074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45980.485202199074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45980.485202199074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45980.485202199074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45980.485202199074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45980.485202199074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45980.485202199074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45980.485202199074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45980.485202199074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45980.485202199074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45980.485202199074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45980.485202199074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45980.485202199074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45980.485202199074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45980.485202199074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45980.485202199074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45980.485202199074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45980.485202199074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45980.485202199074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45980.485202199074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45980.485202199074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45980.485202199074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45980.485202199074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45980.485202199074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45980.485202199074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45980.485202199074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45980.485202199074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45980.485202199074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45980.485202199074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45980.485202199074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45980.485202199074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45980.485202199074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45980.485202199074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45980.485202199074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45980.485202199074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45980.485202199074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45980.485202199074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45980.485202199074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45980.485202199074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45980.485202199074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45980.485202199074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45980.485202199074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45980.485202199074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45980.485202199074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45980.485202199074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45980.485202199074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45980.485202199074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45980.485202199074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45980.485202199074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45980.485202199074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45980.485202199074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45980.485202199074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45980.485202199074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45980.485202199074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45980.485202199074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45980.485202199074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45980.485202199074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45980.485202199074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45980.485202199074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45980.485202199074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45980.485202199074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45980.485202199074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45980.485202199074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45980.485202199074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45980.485202199074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45980.485202199074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45980.485202199074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45980.485202199074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45980.485202199074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45980.485202199074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45980.485202199074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45980.485202199074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45980.485202199074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45980.485202199074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45980.485202199074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45980.485202199074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45980.485202199074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45980.485202199074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45980.485202199074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45980.485202199074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45980.485202199074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45980.485202199074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45980.485202199074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45980.485202199074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45980.485202199074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45980.485202199074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45980.485202199074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45980.485202199074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45980.485202199074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45980.485202199074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45980.485202199074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45980.485202199074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45980.485202199074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45980.485202199074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45980.485202199074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45980.485202199074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45980.485202199074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45980.485202199074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45980.485202199074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45980.485202199074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45980.485202199074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45980.485202199074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45980.485202199074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45980.485202199074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45980.485202199074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45980.485202199074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45980.485202199074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45980.485202199074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45980.485202199074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45980.485202199074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45980.485202199074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45980.485202199074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45980.485202199074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45980.485202199074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45980.485202199074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45980.485202199074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45980.485202199074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45980.485202199074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45980.485202199074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45980.485202199074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45980.485202199074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45980.485202199074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45980.485202199074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45980.485202199074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45980.485202199074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45980.485202199074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45980.485202199074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45980.485202199074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45980.485202199074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45980.485202199074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45980.485202199074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45980.485202199074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45980.485202199074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45980.485202199074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45980.485202199074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45980.485202199074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45980.485202199074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45980.485202199074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45980.485202199074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45980.485202199074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45980.485202199074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45980.485202199074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45980.485202199074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45980.485202199074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45980.485202199074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45980.485202199074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45980.485202199074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45980.485202199074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45980.485202199074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45980.485202199074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45980.485202199074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45980.485202199074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45980.485202199074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45980.485202199074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45980.485202199074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45980.485202199074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45980.485202199074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45980.485202199074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45980.485202199074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45980.485202199074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45980.485202199074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45980.485202199074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45980.485202199074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45980.485202199074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45980.485202199074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45980.485202199074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45980.485202199074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45980.485202199074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45980.485202199074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45980.485202199074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45980.485202199074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45980.485202199074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45980.485202199074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45980.485202199074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45980.485202199074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45980.485202199074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45980.485202199074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45980.485202199074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45980.485202199074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45980.485202199074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45980.485202199074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45980.485202199074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45980.485202199074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45980.485202199074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45980.485202199074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45980.485202199074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45980.485202199074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45980.485202199074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45980.485202199074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45980.485202199074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45980.485202199074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45980.485202199074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45980.485202199074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45980.485202199074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45980.485202199074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45980.485202199074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45980.485202199074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45980.485202199074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45980.485202199074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45980.485202199074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45980.485202199074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45980.485202199074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45980.485202199074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45980.485202199074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45980.485202199074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45980.485202199074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45980.485202199074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45980.485202199074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45980.485202199074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45980.485202199074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45980.485202199074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45980.485202199074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45980.485202199074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45980.485202199074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45980.485202199074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45980.485202199074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45980.485202199074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45980.485202199074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45980.485202199074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45980.485202199074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45980.485202199074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45980.485202199074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45980.485202199074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45980.485202199074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45980.485202199074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45980.485202199074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45980.485202199074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45980.485202199074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45980.485202199074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45980.485202199074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45980.485202199074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45980.485202199074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45980.485202199074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45980.485202199074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45980.485202199074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45980.485202199074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45980.485202199074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45980.485202199074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45980.485202199074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45980.485202199074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45980.485202199074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45980.485202199074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45980.485202199074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45980.485202199074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45980.485202199074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45980.485202199074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45980.485202199074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45980.485202199074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45980.485202199074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45980.485202199074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45980.485202199074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45980.485202199074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45980.485202199074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45980.485202199074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45980.485202199074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45980.485202199074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45980.485202199074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45980.485202199074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45980.485202199074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45980.485202199074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45980.485202199074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45980.485202199074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45980.485202199074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45980.485202199074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45980.485202199074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45980.485202199074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45980.485202199074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45980.485202199074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45980.485202199074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45980.485202199074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45980.485202199074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45980.485202199074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45980.485202199074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45980.485202199074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45980.485202199074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45980.485202199074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45980.485202199074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45980.485202199074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45980.485202199074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45980.485202199074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45980.485202199074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45980.485202199074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45980.485202199074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45980.485202199074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45980.485202199074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45980.485202199074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45980.485202199074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45980.485202199074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45980.485202199074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45980.485202199074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45980.485202199074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45980.485202199074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45980.485202199074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45980.485202199074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45980.485202199074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45980.485202199074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45980.485202199074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45980.485202199074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45980.485202199074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45980.485202199074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45980.485202199074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45980.485202199074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45980.485202199074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45980.485202199074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45980.485202199074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45980.485202199074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45980.485202199074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45980.485202199074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45980.485202199074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45980.485202199074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45980.485202199074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45980.485202199074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45980.485202199074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45980.485202199074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45980.485202199074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45980.485202199074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45980.485202199074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45980.485202199074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45980.485202199074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45980.485202199074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45980.485202199074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45980.485202199074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45980.485202199074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45980.485202199074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45980.485202199074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45980.485202199074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45980.485202199074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45980.485202199074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45980.485202199074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45980.485202199074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45980.485202199074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45980.485202199074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45980.485202199074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45980.485202199074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45980.485202199074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45980.485202199074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45980.485202199074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45980.485202199074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45980.485202199074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45980.485202199074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45980.485202199074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45980.485202199074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45980.485202199074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45980.485202199074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45980.485202199074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45980.485202199074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45980.485202199074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45980.485202199074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45980.485202199074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45980.485202199074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45980.485202199074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45980.485202199074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45980.485202199074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45980.485202199074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45980.485202199074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45980.485202199074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45980.485202199074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45980.485202199074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45980.485202199074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45980.485202199074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45980.485202199074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45980.485202199074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45980.485202199074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45980.485202199074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45980.485202199074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45980.485202199074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45980.485202199074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45980.485202199074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45980.485202199074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45980.485202199074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45980.485202199074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45980.485202199074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45980.485202199074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45980.485202199074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45980.485202199074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45980.485202199074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45980.485202199074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45980.485202199074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45980.485202199074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45980.485202199074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45980.485202199074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45980.485202199074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45980.485202199074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45980.485202199074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45980.485202199074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45980.485202199074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45980.485202199074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45980.485202199074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45980.485202199074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45980.485202199074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45980.485202199074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45980.485202199074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45980.485202199074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45980.485202199074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45980.485202199074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45980.485202199074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45980.485202199074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45980.485202199074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45980.485202199074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45980.485202199074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45980.485202199074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45980.485202199074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45980.485202199074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45980.485202199074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45980.485202199074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45980.485202199074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45980.485202199074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45980.485202199074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45980.485202199074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45980.485202199074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45980.485202199074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45980.485202199074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45980.485202199074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45980.485202199074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45980.485202199074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45980.485202199074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45980.485202199074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45980.485202199074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45980.485202199074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45980.485202199074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45980.485202199074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45980.485202199074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45980.485202199074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45980.485202199074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45980.485202199074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45980.485202199074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45980.485202199074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45980.485202199074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45980.485202199074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45980.485202199074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45980.485202199074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45980.485202199074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45980.485202199074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45980.485202199074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45980.485202199074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45980.485202199074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45980.485202199074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45980.485202199074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45980.485202199074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45980.485202199074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45980.485202199074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45980.485202199074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45980.485202199074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45980.485202199074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45980.485202199074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45980.485202199074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45980.485202199074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45980.485202430558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45980.485202430558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45980.485202430558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45980.485202430558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45980.485202430558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45980.485202430558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45980.485202430558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45980.485202430558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45980.485202430558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45980.485202430558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45980.485202430558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45980.485202430558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45980.485202430558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45980.485202430558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45980.485202430558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45980.485202430558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45980.485202430558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45980.485202430558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45980.485202430558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45980.485202430558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45980.485202430558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45980.485202430558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45980.485202430558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45980.485202430558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45980.485202430558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45980.485202430558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45980.485202430558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45980.485202430558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45980.485202430558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45980.485202430558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45980.485202430558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45980.485202430558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45980.485202430558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45980.485202430558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45980.485202430558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45980.485202430558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45980.485202430558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45980.485202430558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45980.485202430558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45980.485202430558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45980.485202430558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45980.485202430558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45980.485202430558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45980.485202430558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45980.485202430558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45980.485202430558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45980.485202430558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45980.485202430558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45980.485202430558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45980.485202430558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45980.485202430558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45980.485202430558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45980.485202430558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45980.485202430558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45980.485202430558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45980.485202430558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45980.485202430558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45980.485202430558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45980.485202430558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45980.485202430558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45980.485202430558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45980.485202430558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45980.485202430558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45980.485202430558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45980.485202430558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45980.485202430558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45980.485202430558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45980.485202430558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45980.485202430558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45980.485202430558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45980.485202430558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45980.485202430558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45980.485202430558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45980.485202430558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45980.485202430558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45980.485202430558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45980.485202430558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45980.485202430558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45980.485202430558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45980.485202430558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45980.485202430558</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277.00448449073883</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63" ca="1" si="0">IFERROR(NOW()-F3,"")</f>
        <v>45980.485202083335</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45980.485202083335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45980.485202083335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45980.485202083335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45980.485202083335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45980.485202083335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45980.485202083335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45980.485202083335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45980.485202083335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45980.485202083335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45980.485202083335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45980.485202083335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45980.485202083335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45980.485202083335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45980.485202083335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45980.485202083335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45980.485202083335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45980.485202083335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45980.485202083335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45980.485202083335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45980.485202083335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45980.485202083335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45980.485202083335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45980.485202083335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45980.485202083335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45980.485202083335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45980.485202083335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45980.485202083335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45980.485202083335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45980.485202083335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45980.485202083335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45980.485202083335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45980.485202083335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45980.485202083335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45980.485202083335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45980.485202083335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45980.485202083335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45980.485202083335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45980.485202083335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45980.485202083335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45980.485202083335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45980.485202083335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45980.485202083335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45980.485202083335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45980.485202083335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45980.485202083335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45980.485202083335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45980.485202083335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45980.485202083335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45980.485202083335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45980.485202083335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45980.485202083335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45980.485202083335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45980.485202083335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45980.485202083335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45980.485202083335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45980.485202083335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45980.485202083335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45980.485202083335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45980.485202083335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45980.485202083335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1">IFERROR(NOW()-F64,"")</f>
        <v>45980.485202083335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45980.485202083335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45980.485202083335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45980.485202083335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45980.485202083335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45980.485202083335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45980.485202083335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45980.485202083335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45980.485202083335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45980.485202083335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45980.485202083335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45980.485202083335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45980.485202083335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45980.485202083335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45980.485202083335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45980.485202083335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45980.485202083335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45980.485202083335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45980.485202083335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45980.485202083335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45980.485202083335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45980.485202083335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45980.485202083335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45980.485202083335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45980.485202083335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45980.485202083335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45980.485202083335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45980.485202083335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45980.485202083335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45980.485202083335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45980.485202083335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45980.485202083335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45980.485202083335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45980.485202083335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45980.485202083335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45980.485202083335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45980.485202083335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45980.485202083335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45980.485202083335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45980.485202083335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45980.485202083335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45980.485202083335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45980.485202083335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45980.485202083335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45980.485202083335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45980.485202083335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45980.485202083335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45980.485202083335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45980.485202083335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45980.485202083335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45980.485202083335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45980.485202083335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45980.485202083335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45980.485202083335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45980.485202083335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45980.485202083335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45980.485202083335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45980.485202083335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45980.485202083335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45980.485202083335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45980.485202083335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45980.485202083335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45980.485202083335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45980.485202083335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2">IFERROR(NOW()-F128,"")</f>
        <v>45980.485202083335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45980.485202083335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45980.485202083335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45980.485202083335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45980.485202083335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45980.485202083335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45980.485202083335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45980.485202083335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45980.485202083335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45980.485202083335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45980.485202083335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45980.485202083335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45980.485202083335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45980.485202083335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45980.485202083335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45980.485202083335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45980.485202083335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45980.485202083335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45980.485202083335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45980.485202083335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45980.485202083335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45980.485202083335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45980.485202083335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45980.485202083335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45980.485202083335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45980.485202083335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45980.485202083335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45980.485202083335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45980.485202083335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45980.485202083335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45980.485202083335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45980.485202083335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45980.485202083335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45980.485202083335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45980.485202083335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45980.485202083335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45980.485202083335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45980.485202083335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45980.485202083335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45980.485202083335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45980.485202083335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45980.485202083335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45980.485202083335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45980.485202083335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45980.485202083335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45980.485202083335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45980.485202083335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45980.485202083335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45980.485202083335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45980.485202083335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45980.485202083335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45980.485202083335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45980.485202083335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45980.485202083335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45980.485202083335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45980.485202083335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45980.485202083335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45980.485202083335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45980.485202083335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45980.485202083335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45980.485202083335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45980.485202083335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45980.485202083335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45980.485202083335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3">IFERROR(NOW()-F192,"")</f>
        <v>45980.485202083335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45980.485202083335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45980.485202083335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45980.485202083335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45980.485202083335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45980.485202083335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45980.485202083335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45980.485202083335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45980.485202083335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45980.485202083335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45980.485202083335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45980.485202083335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45980.485202083335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45980.485202083335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45980.485202083335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45980.485202083335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45980.485202083335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45980.485202083335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45980.485202083335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45980.485202083335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45980.485202083335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45980.485202083335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45980.485202083335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45980.485202083335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45980.485202083335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45980.485202083335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45980.485202083335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45980.485202083335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45980.485202083335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45980.485202083335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45980.485202083335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45980.485202083335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45980.485202083335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45980.485202083335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45980.485202083335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45980.485202083335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45980.485202083335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45980.485202083335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45980.485202083335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45980.485202083335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45980.485202083335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45980.485202083335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45980.485202083335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45980.485202083335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45980.485202083335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45980.485202083335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45980.485202083335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45980.485202083335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45980.485202083335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45980.485202083335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45980.485202083335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45980.485202083335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45980.485202083335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45980.485202083335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45980.485202083335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45980.485202083335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45980.485202083335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45980.485202083335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45980.485202083335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45980.485202083335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45980.485202083335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45980.485202083335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45980.485202083335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45980.485202083335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4">IFERROR(NOW()-F256,"")</f>
        <v>45980.485202083335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45980.485202083335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45980.485202083335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45980.485202083335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45980.485202083335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45980.485202083335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45980.485202083335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45980.485202083335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45980.485202083335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45980.485202083335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45980.485202083335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45980.485202083335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45980.485202083335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45980.485202083335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45980.485202083335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45980.485202083335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45980.485202083335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45980.485202083335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45980.485202083335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45980.485202083335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45980.485202083335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45980.485202083335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45980.485202083335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45980.485202083335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45980.485202083335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45980.485202083335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45980.485202083335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45980.485202083335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45980.485202083335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45980.485202083335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45980.485202083335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45980.485202083335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45980.485202083335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45980.485202083335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45980.485202083335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45980.485202083335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45980.485202083335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45980.485202083335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45980.485202083335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45980.485202083335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45980.485202083335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45980.485202083335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45980.485202083335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45980.485202083335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45980.485202083335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45980.485202083335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45980.485202083335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45980.485202083335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45980.485202083335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45980.485202083335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45980.485202083335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45980.485202083335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45980.485202083335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45980.485202083335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45980.485202083335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45980.485202083335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45980.485202083335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45980.485202083335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45980.485202083335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45980.485202083335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45980.485202083335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45980.485202083335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45980.485202083335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45980.485202083335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5">IFERROR(NOW()-F320,"")</f>
        <v>45980.485202083335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45980.485202083335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45980.485202083335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45980.485202083335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45980.485202083335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45980.485202083335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45980.485202083335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45980.485202083335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45980.485202083335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45980.485202083335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45980.485202083335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45980.485202083335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45980.485202083335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45980.485202083335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45980.485202083335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45980.485202083335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45980.485202083335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45980.485202083335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45980.485202083335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45980.485202083335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45980.485202083335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45980.485202083335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45980.485202083335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45980.485202083335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45980.485202083335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45980.485202083335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45980.485202083335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45980.485202083335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45980.485202083335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45980.485202083335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45980.485202083335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45980.485202083335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45980.485202083335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45980.485202083335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45980.485202083335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45980.485202083335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45980.485202083335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45980.485202083335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45980.485202083335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45980.485202083335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45980.485202083335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45980.485202083335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45980.485202083335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45980.485202083335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45980.485202083335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45980.485202083335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45980.485202083335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45980.485202083335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45980.485202083335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45980.485202083335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45980.485202083335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45980.485202083335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45980.485202083335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45980.485202083335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45980.485202083335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45980.485202083335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45980.485202083335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45980.485202083335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45980.485202083335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45980.485202083335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45980.485202083335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45980.485202083335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45980.485202083335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45980.485202083335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47" ca="1" si="6">IFERROR(NOW()-F384,"")</f>
        <v>45980.485202083335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45980.485202083335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45980.485202083335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45980.485202083335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45980.485202083335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45980.485202083335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45980.485202083335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45980.485202083335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45980.485202083335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45980.485202083335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45980.485202083335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45980.485202083335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45980.485202083335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45980.485202083335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45980.485202083335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45980.485202083335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45980.485202083335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45980.485202083335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45980.485202083335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45980.485202083335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45980.485202083335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45980.485202083335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45980.485202083335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45980.485202083335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45980.485202083335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45980.485202083335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45980.485202083335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45980.485202083335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45980.485202083335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45980.485202083335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45980.485202083335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45980.485202083335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45980.485202083335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45980.485202083335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45980.485202083335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45980.485202083335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45980.485202083335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45980.485202083335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45980.485202083335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45980.485202083335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45980.485202083335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45980.485202083335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45980.485202083335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45980.485202083335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45980.485202083335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45980.485202083335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45980.485202083335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45980.485202083335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45980.485202083335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45980.485202083335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45980.485202083335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45980.485202083335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45980.485202083335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45980.485202083335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45980.485202083335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45980.485202083335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45980.485202083335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45980.485202083335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45980.485202083335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45980.485202083335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45980.485202083335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45980.485202083335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45980.485202083335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45980.485202083335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ref="G448:G493" ca="1" si="7">IFERROR(NOW()-F448,"")</f>
        <v>45980.485202083335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45980.485202083335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45980.485202083335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45980.485202083335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45980.485202083335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45980.485202083335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45980.485202083335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45980.485202083335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45980.485202083335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45980.485202083335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45980.485202083335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45980.485202083335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45980.485202083335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45980.485202083335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45980.485202083335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45980.485202083335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45980.485202083335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45980.485202083335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45980.485202083335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45980.485202083335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45980.485202083335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45980.485202083335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45980.485202083335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45980.485202083335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45980.485202083335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45980.485202083335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45980.485202083335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45980.485202083335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45980.485202083335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45980.485202083335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45980.485202083335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45980.485202083335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45980.485202083335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45980.485202083335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45980.485202083335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45980.485202083335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45980.485202083335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45980.485202083335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45980.485202083335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45980.485202083335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45980.485202083335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45980.485202083335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45980.485202083335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45980.485202083335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45980.485202083335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45980.485202083335</v>
      </c>
      <c r="H493" s="95"/>
      <c r="I493" s="113" t="str">
        <f>IFERROR(VLOOKUP(D493,DB!A:F,6,0),"")</f>
        <v/>
      </c>
      <c r="J493" s="113" t="str">
        <f>IFERROR(VLOOKUP(D493,DB!A:G,7,0),"")</f>
        <v/>
      </c>
      <c r="K493" s="97"/>
      <c r="L493" s="91" t="str">
        <f>IFERROR(VLOOKUP(D493,DB!A:I,9,0),"")</f>
        <v/>
      </c>
    </row>
  </sheetData>
  <dataValidations count="2">
    <dataValidation allowBlank="1" showInputMessage="1" showErrorMessage="1" sqref="E1" xr:uid="{A4F81451-56CC-4543-9497-104C4E44EE4B}"/>
    <dataValidation type="list" allowBlank="1" showInputMessage="1" showErrorMessage="1" sqref="E2:E4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6"/>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88.653142013885372</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39102</v>
      </c>
      <c r="F3" s="38">
        <v>45926.188877314817</v>
      </c>
      <c r="G3" s="108">
        <f t="shared" ref="G3" ca="1" si="0">IFERROR(NOW()-F3,"")</f>
        <v>54.296324884257047</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39102</v>
      </c>
      <c r="F4" s="110">
        <v>45948.661111111112</v>
      </c>
      <c r="G4" s="111">
        <f t="shared" ref="G4" ca="1" si="1">IFERROR(NOW()-F4,"")</f>
        <v>31.824091087961278</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35">
        <v>45977.514803240738</v>
      </c>
      <c r="G5" s="111">
        <f ca="1">IFERROR(NOW()-F5,"")</f>
        <v>2.9703988425972057</v>
      </c>
      <c r="H5" s="135">
        <v>45977.468807870369</v>
      </c>
      <c r="I5" s="109" t="str">
        <f>IFERROR(VLOOKUP(D5,DB!A:F,6,0),"")</f>
        <v>SCECO</v>
      </c>
      <c r="J5" s="109" t="str">
        <f>IFERROR(VLOOKUP(D5,DB!A:G,7,0),"")</f>
        <v>Weak</v>
      </c>
      <c r="K5" s="109" t="s">
        <v>39116</v>
      </c>
      <c r="L5" s="109" t="str">
        <f>IFERROR(VLOOKUP(D5,DB!A:I,9,0),"")</f>
        <v>Latis</v>
      </c>
    </row>
    <row r="6" spans="1:13">
      <c r="A6" s="109" t="s">
        <v>39117</v>
      </c>
      <c r="B6" s="109" t="str">
        <f>IFERROR(VLOOKUP(D6,DB!A:K,11,0),"")</f>
        <v>R5</v>
      </c>
      <c r="C6" s="109">
        <v>2</v>
      </c>
      <c r="D6" s="109" t="s">
        <v>31466</v>
      </c>
      <c r="E6" s="109" t="s">
        <v>39021</v>
      </c>
      <c r="F6" s="135">
        <v>45980.443888888891</v>
      </c>
      <c r="G6" s="111">
        <f ca="1">IFERROR(NOW()-F6,"")</f>
        <v>4.1313194444228429E-2</v>
      </c>
      <c r="H6" s="135">
        <v>45980.430694444447</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34071</v>
      </c>
      <c r="E7" s="109" t="s">
        <v>39021</v>
      </c>
      <c r="F7" s="135">
        <v>45980.444826388892</v>
      </c>
      <c r="G7" s="111">
        <f ca="1">IFERROR(NOW()-F7,"")</f>
        <v>4.0375694443355314E-2</v>
      </c>
      <c r="H7" s="135">
        <v>45980.423298611109</v>
      </c>
      <c r="I7" s="109" t="str">
        <f>IFERROR(VLOOKUP(D7,DB!A:F,6,0),"")</f>
        <v>SCECO</v>
      </c>
      <c r="J7" s="109" t="str">
        <f>IFERROR(VLOOKUP(D7,DB!A:G,7,0),"")</f>
        <v>Dead</v>
      </c>
      <c r="K7" s="109" t="s">
        <v>39118</v>
      </c>
      <c r="L7" s="109" t="str">
        <f>IFERROR(VLOOKUP(D7,DB!A:I,9,0),"")</f>
        <v>Latis</v>
      </c>
    </row>
    <row r="8" spans="1:13">
      <c r="A8" s="109"/>
      <c r="B8" s="109" t="str">
        <f>IFERROR(VLOOKUP(D8,DB!A:K,11,0),"")</f>
        <v/>
      </c>
      <c r="C8" s="109"/>
      <c r="D8" s="109"/>
      <c r="E8" s="109"/>
      <c r="F8" s="109"/>
      <c r="G8" s="111">
        <f ca="1">IFERROR(NOW()-F8,"")</f>
        <v>45980.485202083335</v>
      </c>
      <c r="H8" s="109"/>
      <c r="I8" s="109"/>
      <c r="J8" s="109" t="str">
        <f>IFERROR(VLOOKUP(D8,DB!A:G,7,0),"")</f>
        <v/>
      </c>
      <c r="K8" s="109"/>
      <c r="L8" s="109" t="str">
        <f>IFERROR(VLOOKUP(D8,DB!A:I,9,0),"")</f>
        <v/>
      </c>
    </row>
    <row r="9" spans="1:13">
      <c r="A9" s="109"/>
      <c r="B9" s="109" t="str">
        <f>IFERROR(VLOOKUP(D9,DB!A:K,11,0),"")</f>
        <v/>
      </c>
      <c r="C9" s="109"/>
      <c r="D9" s="109"/>
      <c r="E9" s="109"/>
      <c r="F9" s="109"/>
      <c r="G9" s="111">
        <f ca="1">IFERROR(NOW()-F9,"")</f>
        <v>45980.485202083335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45980.485202083335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45980.485202083335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45980.485202083335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45980.485202083335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45980.485202083335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45980.485202083335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45980.485202083335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45980.485202083335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45980.485202083335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45980.485202083335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45980.485202083335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45980.485202083335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45980.485202083335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45980.485202083335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45980.485202083335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45980.485202083335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45980.485202083335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45980.485202083335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45980.485202083335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45980.485202083335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45980.485202083335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45980.485202083335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45980.485202083335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45980.485202083335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45980.485202083335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45980.485202083335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45980.485202083335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45980.485202083335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45980.485202083335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45980.485202083335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45980.485202083335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45980.485202083335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45980.485202083335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45980.485202083335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45980.485202083335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45980.485202083335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45980.485202083335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45980.485202083335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45980.485202083335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45980.485202083335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45980.485202083335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45980.485202083335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45980.485202083335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45980.485202083335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45980.485202083335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45980.485202083335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45980.485202083335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45980.485202083335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45980.485202083335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45980.485202083335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45980.485202083335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45980.485202083335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45980.485202083335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45980.485202083335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45980.485202083335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45980.485202083335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45980.485202083335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45980.485202083335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45980.485202083335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45980.485202083335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45980.485202083335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45980.485202083335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45980.485202083335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45980.485202083335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45980.485202083335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45980.485202083335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45980.485202083335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45980.485202083335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45980.485202083335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45980.485202083335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45980.485202083335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45980.485202083335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45980.485202083335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45980.485202083335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45980.485202083335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45980.485202083335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45980.485202083335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45980.485202083335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45980.485202083335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45980.485202083335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45980.485202083335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45980.485202083335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45980.485202083335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45980.485202083335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45980.485202083335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45980.485202083335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45980.485202083335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45980.485202083335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45980.485202083335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45980.485202083335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45980.485202083335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45980.485202083335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45980.485202083335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45980.485202083335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45980.485202083335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45980.485202083335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45980.485202083335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45980.485202083335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45980.485202083335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45980.485202083335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45980.485202083335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45980.485202083335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45980.485202083335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45980.485202083335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45980.485202083335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45980.485202083335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45980.485202083335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45980.485202083335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45980.485202083335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45980.485202083335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45980.485202083335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45980.485202083335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45980.485202083335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45980.485202083335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45980.485202083335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45980.485202083335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45980.485202083335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45980.485202083335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45980.485202083335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45980.485202083335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45980.485202083335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45980.485202083335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45980.485202083335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45980.485202083335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45980.485202083335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45980.485202083335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45980.485202083335</v>
      </c>
      <c r="H136" s="109"/>
      <c r="I136" s="109" t="str">
        <f>IFERROR(VLOOKUP(D136,DB!A:F,6,0),"")</f>
        <v/>
      </c>
      <c r="J136" s="109" t="str">
        <f>IFERROR(VLOOKUP(D136,DB!A:G,7,0),"")</f>
        <v/>
      </c>
      <c r="K136" s="109"/>
      <c r="L136" s="109" t="str">
        <f>IFERROR(VLOOKUP(D136,DB!A:I,9,0),"")</f>
        <v/>
      </c>
    </row>
    <row r="137" spans="1:12">
      <c r="A137" s="138"/>
      <c r="B137" s="138" t="str">
        <f>IFERROR(VLOOKUP(D137,DB!A:K,11,0),"")</f>
        <v/>
      </c>
      <c r="C137" s="138"/>
      <c r="D137" s="138"/>
      <c r="E137" s="138"/>
      <c r="F137" s="139"/>
      <c r="G137" s="111">
        <f ca="1">IFERROR(NOW()-F137,"")</f>
        <v>45980.485202083335</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45980.485202083335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45980.485202083335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45980.485202083335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45980.485202083335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45980.485202083335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45980.485202083335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45980.485202083335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45980.485202083335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45980.485202083335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45980.485202083335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45980.485202083335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45980.485202083335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45980.485202083335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45980.485202083335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45980.485202083335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45980.485202083335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45980.485202083335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45980.485202083335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45980.485202083335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45980.485202083335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45980.485202083335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45980.485202083335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45980.485202083335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45980.485202083335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45980.485202083335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45980.485202083335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45980.485202083335</v>
      </c>
      <c r="H164" s="139"/>
      <c r="I164" s="138" t="str">
        <f>IFERROR(VLOOKUP(D164,DB!A:F,6,0),"")</f>
        <v/>
      </c>
      <c r="J164" s="138" t="str">
        <f>IFERROR(VLOOKUP(D164,DB!A:G,7,0),"")</f>
        <v/>
      </c>
      <c r="K164" s="138"/>
      <c r="L164" s="138" t="str">
        <f>IFERROR(VLOOKUP(D164,DB!A:I,9,0),"")</f>
        <v/>
      </c>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29" ca="1" si="0">IFERROR(NOW()-F2,"-")</f>
        <v>45980.485202083335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45980.485202083335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45980.485202083335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45980.485202083335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45980.485202199074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45980.485202199074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45980.485202199074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45980.485202199074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45980.485202199074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45980.485202199074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45980.485202199074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45980.485202199074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45980.485202199074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45980.485202199074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45980.485202199074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45980.485202199074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45980.485202199074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45980.485202199074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45980.485202199074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45980.485202199074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45980.485202199074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45980.485202199074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45980.485202199074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45980.485202199074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45980.485202199074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45980.485202199074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45980.485202199074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45980.485202199074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ref="G30:G63" ca="1" si="1">IFERROR(NOW()-F30,"-")</f>
        <v>45980.485202199074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45980.485202199074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45980.485202199074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45980.485202199074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45980.485202199074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45980.485202199074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45980.485202199074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45980.485202199074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45980.485202199074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45980.485202199074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45980.485202199074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45980.485202199074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45980.485202199074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45980.485202199074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45980.485202199074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45980.485202199074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45980.485202199074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45980.485202199074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45980.485202199074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45980.485202199074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45980.485202199074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45980.485202199074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45980.485202199074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45980.485202199074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45980.485202199074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45980.485202199074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45980.485202199074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45980.485202199074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45980.485202199074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45980.485202199074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45980.485202199074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45980.485202199074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45980.485202199074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45980.485202199074</v>
      </c>
      <c r="H63" s="121"/>
      <c r="I63" s="119" t="str">
        <f>IFERROR(VLOOKUP(D63,DB!A:F,6,0),"")</f>
        <v/>
      </c>
      <c r="J63" s="119" t="str">
        <f>IFERROR(VLOOKUP(D63,DB!A:G,7,0),"")</f>
        <v/>
      </c>
      <c r="K63" s="122"/>
      <c r="L63" s="123" t="str">
        <f>IFERROR(VLOOKUP(D63,DB!A:I,9,0),"")</f>
        <v/>
      </c>
    </row>
  </sheetData>
  <dataValidations count="2">
    <dataValidation allowBlank="1" showInputMessage="1" showErrorMessage="1" sqref="E1" xr:uid="{9E1BC488-8814-4F8A-8DBE-742B3278AB71}"/>
    <dataValidation type="list" allowBlank="1" showInputMessage="1" showErrorMessage="1" sqref="E2:E6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2025-11-19T08:38:46Z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