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601" documentId="120_S{2AC9BD13-BADA-5192-A53E-5A8FF88502F6}" xr6:coauthVersionLast="47" xr6:coauthVersionMax="47" xr10:uidLastSave="{6F2D255C-47D1-4FB2-8AE2-91D844185A82}"/>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G2" i="1"/>
  <c r="B5" i="5"/>
  <c r="G5" i="5"/>
  <c r="I5" i="5"/>
  <c r="J5" i="5"/>
  <c r="L5"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<sst xmlns="http://schemas.openxmlformats.org/spreadsheetml/2006/main" count="180287" uniqueCount="39128">
  <si>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</si>
  <si>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</si>
  <si>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</si>
  <si>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</si>
  <si>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</si>
  <si>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</si>
  <si>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</si>
  <si>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</si>
  <si>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</si>
  <si>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</si>
  <si>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</si>
  <si>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</si>
  <si>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</si>
  <si>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</si>
  <si>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</si>
  <si>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</si>
  <si>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</si>
  <si>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</si>
  <si>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</si>
  <si>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</si>
  <si>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</si>
  <si>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</si>
  <si>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</si>
  <si>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</si>
  <si>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</si>
  <si>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</si>
  <si>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</si>
  <si>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</si>
  <si>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</si>
  <si>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</si>
  <si>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</si>
  <si>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</si>
  <si>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</si>
  <si>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</si>
  <si>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</si>
  <si>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</si>
  <si>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</si>
  <si>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</si>
  <si>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</si>
  <si>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</si>
  <si>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</si>
  <si>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</si>
  <si>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</si>
  <si>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</si>
  <si>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</si>
  <si>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</si>
  <si>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</si>
  <si>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</si>
  <si>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</si>
  <si>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</si>
  <si>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</si>
  <si>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</si>
  <si>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</si>
  <si>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</si>
  <si>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</si>
  <si>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</si>
  <si>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</si>
  <si>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</si>
  <si>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</si>
  <si>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</si>
  <si>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</si>
  <si>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</si>
  <si>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</si>
  <si>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</si>
  <si>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</si>
  <si>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</si>
  <si>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</si>
  <si>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</si>
  <si>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</si>
  <si>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</si>
  <si>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</si>
  <si>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</si>
  <si>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</si>
  <si>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</si>
  <si>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</si>
  <si>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</si>
  <si>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</si>
  <si>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</si>
  <si>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</si>
  <si>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</si>
  <si>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</si>
  <si>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</si>
  <si>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</si>
  <si>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</si>
  <si>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</si>
  <si>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</si>
  <si>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</si>
  <si>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</si>
  <si>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</si>
  <si>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</si>
  <si>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</si>
  <si>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</si>
  <si>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</si>
  <si>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</si>
  <si>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</si>
  <si>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</si>
  <si>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</si>
  <si>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</si>
  <si>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</si>
  <si>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</si>
  <si>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</si>
  <si>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</si>
  <si>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</si>
  <si>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</si>
  <si>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</si>
  <si>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</si>
  <si>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</si>
  <si>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</si>
  <si>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</si>
  <si>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</si>
  <si>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</si>
  <si>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</si>
  <si>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</si>
  <si>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</si>
  <si>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</si>
  <si>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</si>
  <si>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</si>
  <si>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</si>
  <si>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</si>
  <si>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</si>
  <si>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</si>
  <si>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</si>
  <si>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</si>
  <si>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</si>
  <si>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</si>
  <si>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</si>
  <si>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</si>
  <si>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</si>
  <si>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</si>
  <si>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</si>
  <si>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</si>
  <si>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</si>
  <si>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</si>
  <si>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</si>
  <si>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</si>
  <si>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</si>
  <si>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</si>
  <si>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</si>
  <si>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</si>
  <si>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</si>
  <si>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</si>
  <si>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</si>
  <si>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</si>
  <si>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</si>
  <si>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</si>
  <si>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</si>
  <si>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</si>
  <si>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</si>
  <si>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</si>
  <si>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</si>
  <si>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</si>
  <si>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</si>
  <si>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</si>
  <si>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</si>
  <si>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</si>
  <si>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</si>
  <si>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</si>
  <si>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</si>
  <si>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</si>
  <si>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</si>
  <si>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</si>
  <si>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</si>
  <si>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</si>
  <si>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</si>
  <si>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</si>
  <si>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</si>
  <si>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</si>
  <si>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</si>
  <si>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</si>
  <si>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</si>
  <si>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</si>
  <si>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</si>
  <si>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</si>
  <si>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</si>
  <si>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</si>
  <si>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</si>
  <si>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</si>
  <si>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</si>
  <si>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</si>
  <si>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</si>
  <si>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</si>
  <si>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</si>
  <si>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</si>
  <si>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</si>
  <si>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</si>
  <si>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</si>
  <si>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</si>
  <si>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</si>
  <si>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</si>
  <si>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</si>
  <si>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</si>
  <si>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</si>
  <si>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</si>
  <si>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</si>
  <si>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</si>
  <si>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</si>
  <si>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</si>
  <si>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</si>
  <si>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</si>
  <si>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</si>
  <si>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</si>
  <si>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</si>
  <si>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</si>
  <si>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</si>
  <si>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</si>
  <si>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</si>
  <si>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</si>
  <si>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</si>
  <si>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</si>
  <si>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</si>
  <si>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</si>
  <si>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</si>
  <si>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</si>
  <si>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</si>
  <si>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</si>
  <si>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</si>
  <si>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</si>
  <si>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</si>
  <si>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</si>
  <si>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</si>
  <si>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</si>
  <si>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</si>
  <si>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</si>
  <si>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</si>
  <si>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</si>
  <si>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</si>
  <si>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</si>
  <si>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</si>
  <si>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</si>
  <si>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</si>
  <si>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</si>
  <si>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</si>
  <si>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</si>
  <si>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</si>
  <si>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</si>
  <si>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</si>
  <si>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</si>
  <si>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</si>
  <si>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</si>
  <si>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</si>
  <si>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</si>
  <si>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</si>
  <si>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</si>
  <si>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</si>
  <si>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</si>
  <si>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</si>
  <si>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</si>
  <si>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</si>
  <si>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</si>
  <si>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</si>
  <si>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</si>
  <si>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</si>
  <si>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</si>
  <si>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</si>
  <si>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</si>
  <si>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</si>
  <si>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</si>
  <si>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</si>
  <si>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</si>
  <si>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</si>
  <si>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</si>
  <si>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</si>
  <si>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</si>
  <si>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</si>
  <si>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</si>
  <si>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</si>
  <si>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</si>
  <si>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</si>
  <si>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</si>
  <si>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</si>
  <si>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</si>
  <si>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</si>
  <si>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</si>
  <si>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</si>
  <si>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</si>
  <si>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</si>
  <si>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</si>
  <si>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</si>
  <si>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</si>
  <si>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</si>
  <si>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</si>
  <si>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</si>
  <si>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</si>
  <si>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</si>
  <si>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</si>
  <si>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</si>
  <si>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</si>
  <si>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</si>
  <si>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</si>
  <si>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</si>
  <si>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</si>
  <si>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</si>
  <si>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</si>
  <si>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</si>
  <si>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</si>
  <si>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</si>
  <si>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</si>
  <si>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</si>
  <si>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</si>
  <si>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</si>
  <si>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</si>
  <si>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</si>
  <si>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</si>
  <si>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</si>
  <si>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</si>
  <si>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</si>
  <si>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</si>
  <si>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</si>
  <si>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</si>
  <si>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</si>
  <si>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</si>
  <si>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</si>
  <si>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</si>
  <si>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</si>
  <si>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</si>
  <si>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</si>
  <si>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</si>
  <si>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</si>
  <si>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</si>
  <si>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</si>
  <si>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</si>
  <si>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</si>
  <si>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</si>
  <si>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</si>
  <si>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</si>
  <si>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</si>
  <si>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</si>
  <si>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</si>
  <si>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</si>
  <si>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</si>
  <si>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</si>
  <si>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</si>
  <si>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</si>
  <si>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</si>
  <si>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</si>
  <si>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</si>
  <si>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</si>
  <si>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</si>
  <si>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</si>
  <si>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</si>
  <si>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</si>
  <si>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</si>
  <si>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</si>
  <si>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</si>
  <si>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</si>
  <si>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</si>
  <si>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</si>
  <si>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</si>
  <si>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</si>
  <si>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</si>
  <si>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</si>
  <si>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</si>
  <si>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</si>
  <si>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</si>
  <si>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</si>
  <si>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</si>
  <si>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</si>
  <si>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</si>
  <si>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</si>
  <si>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</si>
  <si>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</si>
  <si>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</si>
  <si>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</si>
  <si>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</si>
  <si>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</si>
  <si>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</si>
  <si>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</si>
  <si>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</si>
  <si>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</si>
  <si>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</si>
  <si>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</si>
  <si>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</si>
  <si>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</si>
  <si>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</si>
  <si>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</si>
  <si>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</si>
  <si>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</si>
  <si>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</si>
  <si>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</si>
  <si>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</si>
  <si>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</si>
  <si>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</si>
  <si>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</si>
  <si>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</si>
  <si>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</si>
  <si>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</si>
  <si>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</si>
  <si>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</si>
  <si>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</si>
  <si>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</si>
  <si>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</si>
  <si>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</si>
  <si>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</si>
  <si>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</si>
  <si>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</si>
  <si>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</si>
  <si>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</si>
  <si>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</si>
  <si>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</si>
  <si>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</si>
  <si>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</si>
  <si>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</si>
  <si>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</si>
  <si>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</si>
  <si>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</si>
  <si>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</si>
  <si>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</si>
  <si>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</si>
  <si>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</si>
  <si>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</si>
  <si>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</si>
  <si>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</si>
  <si>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</si>
  <si>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</si>
  <si>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</si>
  <si>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</si>
  <si>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</si>
  <si>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</si>
  <si>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</si>
  <si>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</si>
  <si>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</si>
  <si>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</si>
  <si>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</si>
  <si>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</si>
  <si>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</si>
  <si>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</si>
  <si>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</si>
  <si>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</si>
  <si>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</si>
  <si>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</si>
  <si>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</si>
  <si>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</si>
  <si>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</si>
  <si>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</si>
  <si>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</si>
  <si>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</si>
  <si>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</si>
  <si>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</si>
  <si>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</si>
  <si>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</si>
  <si>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</si>
  <si>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</si>
  <si>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</si>
  <si>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</si>
  <si>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</si>
  <si>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</si>
  <si>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</si>
  <si>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</si>
  <si>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</si>
  <si>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</si>
  <si>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</si>
  <si>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</si>
  <si>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</si>
  <si>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</si>
  <si>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</si>
  <si>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</si>
  <si>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</si>
  <si>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</si>
  <si>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</si>
  <si>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</si>
  <si>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</si>
  <si>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</si>
  <si>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</si>
  <si>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</si>
  <si>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</si>
  <si>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</si>
  <si>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</si>
  <si>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</si>
  <si>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</si>
  <si>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</si>
  <si>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</si>
  <si>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</si>
  <si>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</si>
  <si>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</si>
  <si>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</si>
  <si>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</si>
  <si>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</si>
  <si>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</si>
  <si>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</si>
  <si>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</si>
  <si>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</si>
  <si>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</si>
  <si>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</si>
  <si>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</si>
  <si>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</si>
  <si>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</si>
  <si>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</si>
  <si>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</si>
  <si>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</si>
  <si>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</si>
  <si>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</si>
  <si>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</si>
  <si>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</si>
  <si>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</si>
  <si>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</si>
  <si>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</si>
  <si>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</si>
  <si>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</si>
  <si>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</si>
  <si>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</si>
  <si>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</si>
  <si>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</si>
  <si>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</si>
  <si>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</si>
  <si>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</si>
  <si>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</si>
  <si>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</si>
  <si>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</si>
  <si>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</si>
  <si>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</si>
  <si>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</si>
  <si>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</si>
  <si>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</si>
  <si>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</si>
  <si>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</si>
  <si>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</si>
  <si>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</si>
  <si>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</si>
  <si>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</si>
  <si>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</si>
  <si>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</si>
  <si>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</si>
  <si>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</si>
  <si>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</si>
  <si>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</si>
  <si>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</si>
  <si>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</si>
  <si>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</si>
  <si>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</si>
  <si>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</si>
  <si>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</si>
  <si>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</si>
  <si>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</si>
  <si>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</si>
  <si>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</si>
  <si>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</si>
  <si>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</si>
  <si>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</si>
  <si>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</si>
  <si>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</si>
  <si>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</si>
  <si>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</si>
  <si>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</si>
  <si>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</si>
  <si>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</si>
  <si>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</si>
  <si>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</si>
  <si>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</si>
  <si>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</si>
  <si>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</si>
  <si>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</si>
  <si>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</si>
  <si>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</si>
  <si>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</si>
  <si>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</si>
  <si>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</si>
  <si>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</si>
  <si>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</si>
  <si>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</si>
  <si>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</si>
  <si>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</si>
  <si>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</si>
  <si>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</si>
  <si>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</si>
  <si>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</si>
  <si>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</si>
  <si>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</si>
  <si>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</si>
  <si>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</si>
  <si>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</si>
  <si>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</si>
  <si>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</si>
  <si>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</si>
  <si>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</si>
  <si>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</si>
  <si>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</si>
  <si>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</si>
  <si>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</si>
  <si>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</si>
  <si>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</si>
  <si>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</si>
  <si>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</si>
  <si>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</si>
  <si>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</si>
  <si>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</si>
  <si>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</si>
  <si>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</si>
  <si>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</si>
  <si>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</si>
  <si>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</si>
  <si>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</si>
  <si>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</si>
  <si>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</si>
  <si>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</si>
  <si>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</si>
  <si>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</si>
  <si>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</si>
  <si>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</si>
  <si>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</si>
  <si>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</si>
  <si>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</si>
  <si>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</si>
  <si>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</si>
  <si>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</si>
  <si>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</si>
  <si>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</si>
  <si>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</si>
  <si>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</si>
  <si>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</si>
  <si>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</si>
  <si>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</si>
  <si>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</si>
  <si>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</si>
  <si>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</si>
  <si>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</si>
  <si>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</si>
  <si>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</si>
  <si>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</si>
  <si>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</si>
  <si>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</si>
  <si>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</si>
  <si>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</si>
  <si>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</si>
  <si>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</si>
  <si>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</si>
  <si>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</si>
  <si>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</si>
  <si>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</si>
  <si>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</si>
  <si>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</si>
  <si>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</si>
  <si>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</si>
  <si>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</si>
  <si>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</si>
  <si>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</si>
  <si>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</si>
  <si>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</si>
  <si>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</si>
  <si>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</si>
  <si>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</si>
  <si>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</si>
  <si>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</si>
  <si>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</si>
  <si>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</si>
  <si>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</si>
  <si>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</si>
  <si>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</si>
  <si>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</si>
  <si>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</si>
  <si>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</si>
  <si>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</si>
  <si>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</si>
  <si>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</si>
  <si>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</si>
  <si>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</si>
  <si>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</si>
  <si>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</si>
  <si>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</si>
  <si>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</si>
  <si>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</si>
  <si>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</si>
  <si>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</si>
  <si>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</si>
  <si>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</si>
  <si>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</si>
  <si>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</si>
  <si>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</si>
  <si>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</si>
  <si>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</si>
  <si>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</si>
  <si>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</si>
  <si>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</si>
  <si>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</si>
  <si>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</si>
  <si>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</si>
  <si>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</si>
  <si>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</si>
  <si>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</si>
  <si>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</si>
  <si>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</si>
  <si>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</si>
  <si>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</si>
  <si>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</si>
  <si>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</si>
  <si>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</si>
  <si>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</si>
  <si>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</si>
  <si>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</si>
  <si>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</si>
  <si>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</si>
  <si>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</si>
  <si>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</si>
  <si>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</si>
  <si>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</si>
  <si>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</si>
  <si>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</si>
  <si>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</si>
  <si>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</si>
  <si>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</si>
  <si>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</si>
  <si>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</si>
  <si>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</si>
  <si>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</si>
  <si>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</si>
  <si>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</si>
  <si>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</si>
  <si>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</si>
  <si>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</si>
  <si>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</si>
  <si>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</si>
  <si>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</si>
  <si>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</si>
  <si>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</si>
  <si>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</si>
  <si>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</si>
  <si>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</si>
  <si>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</si>
  <si>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</si>
  <si>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</si>
  <si>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</si>
  <si>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</si>
  <si>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</si>
  <si>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</si>
  <si>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</si>
  <si>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</si>
  <si>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</si>
  <si>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</si>
  <si>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</si>
  <si>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</si>
  <si>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</si>
  <si>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</si>
  <si>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</si>
  <si>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</si>
  <si>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</si>
  <si>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</si>
  <si>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</si>
  <si>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</si>
  <si>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</si>
  <si>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</si>
  <si>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</si>
  <si>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</si>
  <si>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</si>
  <si>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</si>
  <si>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</si>
  <si>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</si>
  <si>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</si>
  <si>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</si>
  <si>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</si>
  <si>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</si>
  <si>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</si>
  <si>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</si>
  <si>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</si>
  <si>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</si>
  <si>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</si>
  <si>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</si>
  <si>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</si>
  <si>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</si>
  <si>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</si>
  <si>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</si>
  <si>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</si>
  <si>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</si>
  <si>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</si>
  <si>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</si>
  <si>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</si>
  <si>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</si>
  <si>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</si>
  <si>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</si>
  <si>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</si>
  <si>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</si>
  <si>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</si>
  <si>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</si>
  <si>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</si>
  <si>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</si>
  <si>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</si>
  <si>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</si>
  <si>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</si>
  <si>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</si>
  <si>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</si>
  <si>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</si>
  <si>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</si>
  <si>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</si>
  <si>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</si>
  <si>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</si>
  <si>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</si>
  <si>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</si>
  <si>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</si>
  <si>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</si>
  <si>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</si>
  <si>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</si>
  <si>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</si>
  <si>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</si>
  <si>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</si>
  <si>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</si>
  <si>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</si>
  <si>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</si>
  <si>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</si>
  <si>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</si>
  <si>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</si>
  <si>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</si>
  <si>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</si>
  <si>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</si>
  <si>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</si>
  <si>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</si>
  <si>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</si>
  <si>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</si>
  <si>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</si>
  <si>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</si>
  <si>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</si>
  <si>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</si>
  <si>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</si>
  <si>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</si>
  <si>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</si>
  <si>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</si>
  <si>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</si>
  <si>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</si>
  <si>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</si>
  <si>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</si>
  <si>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</si>
  <si>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</si>
  <si>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</si>
  <si>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</si>
  <si>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</si>
  <si>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</si>
  <si>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</si>
  <si>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</si>
  <si>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</si>
  <si>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</si>
  <si>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</si>
  <si>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</si>
  <si>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</si>
  <si>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</si>
  <si>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</si>
  <si>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</si>
  <si>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</si>
  <si>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</si>
  <si>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</si>
  <si>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</si>
  <si>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</si>
  <si>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</si>
  <si>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</si>
  <si>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</si>
  <si>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</si>
  <si>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</si>
  <si>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</si>
  <si>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</si>
  <si>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</si>
  <si>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</si>
  <si>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</si>
  <si>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</si>
  <si>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</si>
  <si>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</si>
  <si>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</si>
  <si>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</si>
  <si>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</si>
  <si>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</si>
  <si>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</si>
  <si>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</si>
  <si>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</si>
  <si>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</si>
  <si>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</si>
  <si>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</si>
  <si>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</si>
  <si>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</si>
  <si>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</si>
  <si>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</si>
  <si>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</si>
  <si>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</si>
  <si>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</si>
  <si>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</si>
  <si>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</si>
  <si>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</si>
  <si>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</si>
  <si>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</si>
  <si>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</si>
  <si>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</si>
  <si>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</si>
  <si>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</si>
  <si>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</si>
  <si>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</si>
  <si>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</si>
  <si>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</si>
  <si>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</si>
  <si>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</si>
  <si>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</si>
  <si>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</si>
  <si>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</si>
  <si>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</si>
  <si>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</si>
  <si>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</si>
  <si>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</si>
  <si>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</si>
  <si>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</si>
  <si>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</si>
  <si>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</si>
  <si>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</si>
  <si>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</si>
  <si>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</si>
  <si>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</si>
  <si>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</si>
  <si>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</si>
  <si>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</si>
  <si>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</si>
  <si>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</si>
  <si>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</si>
  <si>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</si>
  <si>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</si>
  <si>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</si>
  <si>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</si>
  <si>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</si>
  <si>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</si>
  <si>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</si>
  <si>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</si>
  <si>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</si>
  <si>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</si>
  <si>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</si>
  <si>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</si>
  <si>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</si>
  <si>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</si>
  <si>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</si>
  <si>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</si>
  <si>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</si>
  <si>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</si>
  <si>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</si>
  <si>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</si>
  <si>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</si>
  <si>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</si>
  <si>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</si>
  <si>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</si>
  <si>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</si>
  <si>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</si>
  <si>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</si>
  <si>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</si>
  <si>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</si>
  <si>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</si>
  <si>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</si>
  <si>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</si>
  <si>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</si>
  <si>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</si>
  <si>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</si>
  <si>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</si>
  <si>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</si>
  <si>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</si>
  <si>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</si>
  <si>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</si>
  <si>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</si>
  <si>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</si>
  <si>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</si>
  <si>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</si>
  <si>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</si>
  <si>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</si>
  <si>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</si>
  <si>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</si>
  <si>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</si>
  <si>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</si>
  <si>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</si>
  <si>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</si>
  <si>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</si>
  <si>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</si>
  <si>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</si>
  <si>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</si>
  <si>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</si>
  <si>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</si>
  <si>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</si>
  <si>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</si>
  <si>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</si>
  <si>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</si>
  <si>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</si>
  <si>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</si>
  <si>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</si>
  <si>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</si>
  <si>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</si>
  <si>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</si>
  <si>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</si>
  <si>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</si>
  <si>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</si>
  <si>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</si>
  <si>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</si>
  <si>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</si>
  <si>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</si>
  <si>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</si>
  <si>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</si>
  <si>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</si>
  <si>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</si>
  <si>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</si>
  <si>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</si>
  <si>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</si>
  <si>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</si>
  <si>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</si>
  <si>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</si>
  <si>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</si>
  <si>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</si>
  <si>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</si>
  <si>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</si>
  <si>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</si>
  <si>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</si>
  <si>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</si>
  <si>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</si>
  <si>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</si>
  <si>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</si>
  <si>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</si>
  <si>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</si>
  <si>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</si>
  <si>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</si>
  <si>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</si>
  <si>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</si>
  <si>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</si>
  <si>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</si>
  <si>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</si>
  <si>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</si>
  <si>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</si>
  <si>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</si>
  <si>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</si>
  <si>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</si>
  <si>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</si>
  <si>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</si>
  <si>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</si>
  <si>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</si>
  <si>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</si>
  <si>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</si>
  <si>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</si>
  <si>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</si>
  <si>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</si>
  <si>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</si>
  <si>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</si>
  <si>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</si>
  <si>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</si>
  <si>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</si>
  <si>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</si>
  <si>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</si>
  <si>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</si>
  <si>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</si>
  <si>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</si>
  <si>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</si>
  <si>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</si>
  <si>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</si>
  <si>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</si>
  <si>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</si>
  <si>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</si>
  <si>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</si>
  <si>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</si>
  <si>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</si>
  <si>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</si>
  <si>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</si>
  <si>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</si>
  <si>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</si>
  <si>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</si>
  <si>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</si>
  <si>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</si>
  <si>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</si>
  <si>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</si>
  <si>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</si>
  <si>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</si>
  <si>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</si>
  <si>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</si>
  <si>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</si>
  <si>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</si>
  <si>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</si>
  <si>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</si>
  <si>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</si>
  <si>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</si>
  <si>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</si>
  <si>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</si>
  <si>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</si>
  <si>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</si>
  <si>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</si>
  <si>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</si>
  <si>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</si>
  <si>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</si>
  <si>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</si>
  <si>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</si>
  <si>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</si>
  <si>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</si>
  <si>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</si>
  <si>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</si>
  <si>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</si>
  <si>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</si>
  <si>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</si>
  <si>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</si>
  <si>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</si>
  <si>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</si>
  <si>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</si>
  <si>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</si>
  <si>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</si>
  <si>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</si>
  <si>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</si>
  <si>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</si>
  <si>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</si>
  <si>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</si>
  <si>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</si>
  <si>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</si>
  <si>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</si>
  <si>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</si>
  <si>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</si>
  <si>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</si>
  <si>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</si>
  <si>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</si>
  <si>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</si>
  <si>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</si>
  <si>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</si>
  <si>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</si>
  <si>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</si>
  <si>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</si>
  <si>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</si>
  <si>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</si>
  <si>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</si>
  <si>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</si>
  <si>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</si>
  <si>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</si>
  <si>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</si>
  <si>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</si>
  <si>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</si>
  <si>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</si>
  <si>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</si>
  <si>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</si>
  <si>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</si>
  <si>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</si>
  <si>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</si>
  <si>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</si>
  <si>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</si>
  <si>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</si>
  <si>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</si>
  <si>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</si>
  <si>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</si>
  <si>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</si>
  <si>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</si>
  <si>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</si>
  <si>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</si>
  <si>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</si>
  <si>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</si>
  <si>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</si>
  <si>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</si>
  <si>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</si>
  <si>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</si>
  <si>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</si>
  <si>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</si>
  <si>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</si>
  <si>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</si>
  <si>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</si>
  <si>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</si>
  <si>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</si>
  <si>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</si>
  <si>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</si>
  <si>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</si>
  <si>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</si>
  <si>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</si>
  <si>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</si>
  <si>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</si>
  <si>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</si>
  <si>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</si>
  <si>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</si>
  <si>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</si>
  <si>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</si>
  <si>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</si>
  <si>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</si>
  <si>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</si>
  <si>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</si>
  <si>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</si>
  <si>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</si>
  <si>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</si>
  <si>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</si>
  <si>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</si>
  <si>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</si>
  <si>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</si>
  <si>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</si>
  <si>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</si>
  <si>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</si>
  <si>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</si>
  <si>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</si>
  <si>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</si>
  <si>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</si>
  <si>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</si>
  <si>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</si>
  <si>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</si>
  <si>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</si>
  <si>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</si>
  <si>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</si>
  <si>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</si>
  <si>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</si>
  <si>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</si>
  <si>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</si>
  <si>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</si>
  <si>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</si>
  <si>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</si>
  <si>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</si>
  <si>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</si>
  <si>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</si>
  <si>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</si>
  <si>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</si>
  <si>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</si>
  <si>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</si>
  <si>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</si>
  <si>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</si>
  <si>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</si>
  <si>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</si>
  <si>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</si>
  <si>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</si>
  <si>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</si>
  <si>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</si>
  <si>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</si>
  <si>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</si>
  <si>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</si>
  <si>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</si>
  <si>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</si>
  <si>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</si>
  <si>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</si>
  <si>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</si>
  <si>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</si>
  <si>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</si>
  <si>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</si>
  <si>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</si>
  <si>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</si>
  <si>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</si>
  <si>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</si>
  <si>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</si>
  <si>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</si>
  <si>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</si>
  <si>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</si>
  <si>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</si>
  <si>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</si>
  <si>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</si>
  <si>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</si>
  <si>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</si>
  <si>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</si>
  <si>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</si>
  <si>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</si>
  <si>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</si>
  <si>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</si>
  <si>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</si>
  <si>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</si>
  <si>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</si>
  <si>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</si>
  <si>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</si>
  <si>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</si>
  <si>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</si>
  <si>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</si>
  <si>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</si>
  <si>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</si>
  <si>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</si>
  <si>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</si>
  <si>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</si>
  <si>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</si>
  <si>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</si>
  <si>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</si>
  <si>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</si>
  <si>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</si>
  <si>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</si>
  <si>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</si>
  <si>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</si>
  <si>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</si>
  <si>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</si>
  <si>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</si>
  <si>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</si>
  <si>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</si>
  <si>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</si>
  <si>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</si>
  <si>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</si>
  <si>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</si>
  <si>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</si>
  <si>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</si>
  <si>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</si>
  <si>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</si>
  <si>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</si>
  <si>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</si>
  <si>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</si>
  <si>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</si>
  <si>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</si>
  <si>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</si>
  <si>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</si>
  <si>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</si>
  <si>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</si>
  <si>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</si>
  <si>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</si>
  <si>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</si>
  <si>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</si>
  <si>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</si>
  <si>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</si>
  <si>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</si>
  <si>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</si>
  <si>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</si>
  <si>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</si>
  <si>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</si>
  <si>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</si>
  <si>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</si>
  <si>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</si>
  <si>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</si>
  <si>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</si>
  <si>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</si>
  <si>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</si>
  <si>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</si>
  <si>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</si>
  <si>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</si>
  <si>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</si>
  <si>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</si>
  <si>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</si>
  <si>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</si>
  <si>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</si>
  <si>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</si>
  <si>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</si>
  <si>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</si>
  <si>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</si>
  <si>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</si>
  <si>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</si>
  <si>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</si>
  <si>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</si>
  <si>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</si>
  <si>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</si>
  <si>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</si>
  <si>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</si>
  <si>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</si>
  <si>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</si>
  <si>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</si>
  <si>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</si>
  <si>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</si>
  <si>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</si>
  <si>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</si>
  <si>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</si>
  <si>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</si>
  <si>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</si>
  <si>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</si>
  <si>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</si>
  <si>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</si>
  <si>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</si>
  <si>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</si>
  <si>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</si>
  <si>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</si>
  <si>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</si>
  <si>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</si>
  <si>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</si>
  <si>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</si>
  <si>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</si>
  <si>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</si>
  <si>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</si>
  <si>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</si>
  <si>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</si>
  <si>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</si>
  <si>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</si>
  <si>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</si>
  <si>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</si>
  <si>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</si>
  <si>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</si>
  <si>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</si>
  <si>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</si>
  <si>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</si>
  <si>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</si>
  <si>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</si>
  <si>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</si>
  <si>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</si>
  <si>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</si>
  <si>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</si>
  <si>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</si>
  <si>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</si>
  <si>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</si>
  <si>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</si>
  <si>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</si>
  <si>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</si>
  <si>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</si>
  <si>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</si>
  <si>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</si>
  <si>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</si>
  <si>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</si>
  <si>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</si>
  <si>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</si>
  <si>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</si>
  <si>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</si>
  <si>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</si>
  <si>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</si>
  <si>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</si>
  <si>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</si>
  <si>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</si>
  <si>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</si>
  <si>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</si>
  <si>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</si>
  <si>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</si>
  <si>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</si>
  <si>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</si>
  <si>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</si>
  <si>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</si>
  <si>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</si>
  <si>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</si>
  <si>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</si>
  <si>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</si>
  <si>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</si>
  <si>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</si>
  <si>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</si>
  <si>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</si>
  <si>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</si>
  <si>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</si>
  <si>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</si>
  <si>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</si>
  <si>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</si>
  <si>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</si>
  <si>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</si>
  <si>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</si>
  <si>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</si>
  <si>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</si>
  <si>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</si>
  <si>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</si>
  <si>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</si>
  <si>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</si>
  <si>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</si>
  <si>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</si>
  <si>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</si>
  <si>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</si>
  <si>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</si>
  <si>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</si>
  <si>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</si>
  <si>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</si>
  <si>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</si>
  <si>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</si>
  <si>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</si>
  <si>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</si>
  <si>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</si>
  <si>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</si>
  <si>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</si>
  <si>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</si>
  <si>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</si>
  <si>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</si>
  <si>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</si>
  <si>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</si>
  <si>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</si>
  <si>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</si>
  <si>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</si>
  <si>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</si>
  <si>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</si>
  <si>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</si>
  <si>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</si>
  <si>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</si>
  <si>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</si>
  <si>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</si>
  <si>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</si>
  <si>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</si>
  <si>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</si>
  <si>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</si>
  <si>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</si>
  <si>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</si>
  <si>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</si>
  <si>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</si>
  <si>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</si>
  <si>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</si>
  <si>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</si>
  <si>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</si>
  <si>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</si>
  <si>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</si>
  <si>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</si>
  <si>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</si>
  <si>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</si>
  <si>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</si>
  <si>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</si>
  <si>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</si>
  <si>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</si>
  <si>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</si>
  <si>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</si>
  <si>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</si>
  <si>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</si>
  <si>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</si>
  <si>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</si>
  <si>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</si>
  <si>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</si>
  <si>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</si>
  <si>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</si>
  <si>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</si>
  <si>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</si>
  <si>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</si>
  <si>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</si>
  <si>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</si>
  <si>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</si>
  <si>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</si>
  <si>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</si>
  <si>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</si>
  <si>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</si>
  <si>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</si>
  <si>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</si>
  <si>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</si>
  <si>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</si>
  <si>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</si>
  <si>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</si>
  <si>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</si>
  <si>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</si>
  <si>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</si>
  <si>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</si>
  <si>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</si>
  <si>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</si>
  <si>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</si>
  <si>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</si>
  <si>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</si>
  <si>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</si>
  <si>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</si>
  <si>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</si>
  <si>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</si>
  <si>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</si>
  <si>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</si>
  <si>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</si>
  <si>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</si>
  <si>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</si>
  <si>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</si>
  <si>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</si>
  <si>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</si>
  <si>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</si>
  <si>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</si>
  <si>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</si>
  <si>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</si>
  <si>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</si>
  <si>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</si>
  <si>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</si>
  <si>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</si>
  <si>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</si>
  <si>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</si>
  <si>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</si>
  <si>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</si>
  <si>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</si>
  <si>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</si>
  <si>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</si>
  <si>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</si>
  <si>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</si>
  <si>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</si>
  <si>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</si>
  <si>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</si>
  <si>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</si>
  <si>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</si>
  <si>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</si>
  <si>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</si>
  <si>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</si>
  <si>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</si>
  <si>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</si>
  <si>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</si>
  <si>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</si>
  <si>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</si>
  <si>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</si>
  <si>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</si>
  <si>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</si>
  <si>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</si>
  <si>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</si>
  <si>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</si>
  <si>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</si>
  <si>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</si>
  <si>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</si>
  <si>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</si>
  <si>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</si>
  <si>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</si>
  <si>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</si>
  <si>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</si>
  <si>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</si>
  <si>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</si>
  <si>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</si>
  <si>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</si>
  <si>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</si>
  <si>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</si>
  <si>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</si>
  <si>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</si>
  <si>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</si>
  <si>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</si>
  <si>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</si>
  <si>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</si>
  <si>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</si>
  <si>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</si>
  <si>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</si>
  <si>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</si>
  <si>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</si>
  <si>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</si>
  <si>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</si>
  <si>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</si>
  <si>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</si>
  <si>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</si>
  <si>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</si>
  <si>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</si>
  <si>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</si>
  <si>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</si>
  <si>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</si>
  <si>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</si>
  <si>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</si>
  <si>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</si>
  <si>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</si>
  <si>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</si>
  <si>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</si>
  <si>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</si>
  <si>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</si>
  <si>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</si>
  <si>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</si>
  <si>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</si>
  <si>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</si>
  <si>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</si>
  <si>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</si>
  <si>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</si>
  <si>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</si>
  <si>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</si>
  <si>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</si>
  <si>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</si>
  <si>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</si>
  <si>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</si>
  <si>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</si>
  <si>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</si>
  <si>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</si>
  <si>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</si>
  <si>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</si>
  <si>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</si>
  <si>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</si>
  <si>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</si>
  <si>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</si>
  <si>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</si>
  <si>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</si>
  <si>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</si>
  <si>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</si>
  <si>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</si>
  <si>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</si>
  <si>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</si>
  <si>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</si>
  <si>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</si>
  <si>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</si>
  <si>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</si>
  <si>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</si>
  <si>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</si>
  <si>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</si>
  <si>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</si>
  <si>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</si>
  <si>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</si>
  <si>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</si>
  <si>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</si>
  <si>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</si>
  <si>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</si>
  <si>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</si>
  <si>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</si>
  <si>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</si>
  <si>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</si>
  <si>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</si>
  <si>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</si>
  <si>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</si>
  <si>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</si>
  <si>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</si>
  <si>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</si>
  <si>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</si>
  <si>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</si>
  <si>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</si>
  <si>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</si>
  <si>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</si>
  <si>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</si>
  <si>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</si>
  <si>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</si>
  <si>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</si>
  <si>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</si>
  <si>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</si>
  <si>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</si>
  <si>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</si>
  <si>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</si>
  <si>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</si>
  <si>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</si>
  <si>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</si>
  <si>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</si>
  <si>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</si>
  <si>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</si>
  <si>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</si>
  <si>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</si>
  <si>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</si>
  <si>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</si>
  <si>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</si>
  <si>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</si>
  <si>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</si>
  <si>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</si>
  <si>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</si>
  <si>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</si>
  <si>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</si>
  <si>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</si>
  <si>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</si>
  <si>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</si>
  <si>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</si>
  <si>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</si>
  <si>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</si>
  <si>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</si>
  <si>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</si>
  <si>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</si>
  <si>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</si>
  <si>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</si>
  <si>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</si>
  <si>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</si>
  <si>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</si>
  <si>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</si>
  <si>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</si>
  <si>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</si>
  <si>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</si>
  <si>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</si>
  <si>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</si>
  <si>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</si>
  <si>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</si>
  <si>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</si>
  <si>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</si>
  <si>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</si>
  <si>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</si>
  <si>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</si>
  <si>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</si>
  <si>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</si>
  <si>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</si>
  <si>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</si>
  <si>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</si>
  <si>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</si>
  <si>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</si>
  <si>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</si>
  <si>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</si>
  <si>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</si>
  <si>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</si>
  <si>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</si>
  <si>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</si>
  <si>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</si>
  <si>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</si>
  <si>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</si>
  <si>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</si>
  <si>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</si>
  <si>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</si>
  <si>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</si>
  <si>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</si>
  <si>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</si>
  <si>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</si>
  <si>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</si>
  <si>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</si>
  <si>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</si>
  <si>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</si>
  <si>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</si>
  <si>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</si>
  <si>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</si>
  <si>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</si>
  <si>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</si>
  <si>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</si>
  <si>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</si>
  <si>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</si>
  <si>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</si>
  <si>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</si>
  <si>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</si>
  <si>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</si>
  <si>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</si>
  <si>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</si>
  <si>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</si>
  <si>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</si>
  <si>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</si>
  <si>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</si>
  <si>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</si>
  <si>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</si>
  <si>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</si>
  <si>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</si>
  <si>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</si>
  <si>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</si>
  <si>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</si>
  <si>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</si>
  <si>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</si>
  <si>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</si>
  <si>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</si>
  <si>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</si>
  <si>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</si>
  <si>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</si>
  <si>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</si>
  <si>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</si>
  <si>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</si>
  <si>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</si>
  <si>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</si>
  <si>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</si>
  <si>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</si>
  <si>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</si>
  <si>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</si>
  <si>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</si>
  <si>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</si>
  <si>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</si>
  <si>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</si>
  <si>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</si>
  <si>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</si>
  <si>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</si>
  <si>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</si>
  <si>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</si>
  <si>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</si>
  <si>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</si>
  <si>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</si>
  <si>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</si>
  <si>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</si>
  <si>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</si>
  <si>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</si>
  <si>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</si>
  <si>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</si>
  <si>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</si>
  <si>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</si>
  <si>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</si>
  <si>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</si>
  <si>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</si>
  <si>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</si>
  <si>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</si>
  <si>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</si>
  <si>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</si>
  <si>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</si>
  <si>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</si>
  <si>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</si>
  <si>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</si>
  <si>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</si>
  <si>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</si>
  <si>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</si>
  <si>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</si>
  <si>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</si>
  <si>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</si>
  <si>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</si>
  <si>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</si>
  <si>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</si>
  <si>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</si>
  <si>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</si>
  <si>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</si>
  <si>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</si>
  <si>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</si>
  <si>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</si>
  <si>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</si>
  <si>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</si>
  <si>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</si>
  <si>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</si>
  <si>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</si>
  <si>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</si>
  <si>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</si>
  <si>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</si>
  <si>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</si>
  <si>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</si>
  <si>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</si>
  <si>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</si>
  <si>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</si>
  <si>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</si>
  <si>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</si>
  <si>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</si>
  <si>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</si>
  <si>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</si>
  <si>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</si>
  <si>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</si>
  <si>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</si>
  <si>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</si>
  <si>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</si>
  <si>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</si>
  <si>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</si>
  <si>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</si>
  <si>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</si>
  <si>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</si>
  <si>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</si>
  <si>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</si>
  <si>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</si>
  <si>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</si>
  <si>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</si>
  <si>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</si>
  <si>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</si>
  <si>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</si>
  <si>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</si>
  <si>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</si>
  <si>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</si>
  <si>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</si>
  <si>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</si>
  <si>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</si>
  <si>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</si>
  <si>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</si>
  <si>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</si>
  <si>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</si>
  <si>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</si>
  <si>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</si>
  <si>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</si>
  <si>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</si>
  <si>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</si>
  <si>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</si>
  <si>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</si>
  <si>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</si>
  <si>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</si>
  <si>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</si>
  <si>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</si>
  <si>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</si>
  <si>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</si>
  <si>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</si>
  <si>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</si>
  <si>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</si>
  <si>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</si>
  <si>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</si>
  <si>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</si>
  <si>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</si>
  <si>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</si>
  <si>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</si>
  <si>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</si>
  <si>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</si>
  <si>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</si>
  <si>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</si>
  <si>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</si>
  <si>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</si>
  <si>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</si>
  <si>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</si>
  <si>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</si>
  <si>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</si>
  <si>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</si>
  <si>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</si>
  <si>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</si>
  <si>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</si>
  <si>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</si>
  <si>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</si>
  <si>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</si>
  <si>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</si>
  <si>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</si>
  <si>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</si>
  <si>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</si>
  <si>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</si>
  <si>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</si>
  <si>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</si>
  <si>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</si>
  <si>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</si>
  <si>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</si>
  <si>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</si>
  <si>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</si>
  <si>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</si>
  <si>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</si>
  <si>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</si>
  <si>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</si>
  <si>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</si>
  <si>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</si>
  <si>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</si>
  <si>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</si>
  <si>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</si>
  <si>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</si>
  <si>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</si>
  <si>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</si>
  <si>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</si>
  <si>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</si>
  <si>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</si>
  <si>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</si>
  <si>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</si>
  <si>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</si>
  <si>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</si>
  <si>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</si>
  <si>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</si>
  <si>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</si>
  <si>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</si>
  <si>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</si>
  <si>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</si>
  <si>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</si>
  <si>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</si>
  <si>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</si>
  <si>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</si>
  <si>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</si>
  <si>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</si>
  <si>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</si>
  <si>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</si>
  <si>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</si>
  <si>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</si>
  <si>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</si>
  <si>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</si>
  <si>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</si>
  <si>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</si>
  <si>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</si>
  <si>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</si>
  <si>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</si>
  <si>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</si>
  <si>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</si>
  <si>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</si>
  <si>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</si>
  <si>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</si>
  <si>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</si>
  <si>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</si>
  <si>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</si>
  <si>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</si>
  <si>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</si>
  <si>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</si>
  <si>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</si>
  <si>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</si>
  <si>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</si>
  <si>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</si>
  <si>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</si>
  <si>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</si>
  <si>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</si>
  <si>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</si>
  <si>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</si>
  <si>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</si>
  <si>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</si>
  <si>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</si>
  <si>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</si>
  <si>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</si>
  <si>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</si>
  <si>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</si>
  <si>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</si>
  <si>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</si>
  <si>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</si>
  <si>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</si>
  <si>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</si>
  <si>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</si>
  <si>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</si>
  <si>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</si>
  <si>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</si>
  <si>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</si>
  <si>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</si>
  <si>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</si>
  <si>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</si>
  <si>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</si>
  <si>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</si>
  <si>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</si>
  <si>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</si>
  <si>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</si>
  <si>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</si>
  <si>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</si>
  <si>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</si>
  <si>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</si>
  <si>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</si>
  <si>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</si>
  <si>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</si>
  <si>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</si>
  <si>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</si>
  <si>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</si>
  <si>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</si>
  <si>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</si>
  <si>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</si>
  <si>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</si>
  <si>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</si>
  <si>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</si>
  <si>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</si>
  <si>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</si>
  <si>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</si>
  <si>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</si>
  <si>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</si>
  <si>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</si>
  <si>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</si>
  <si>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</si>
  <si>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</si>
  <si>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</si>
  <si>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</si>
  <si>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</si>
  <si>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</si>
  <si>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</si>
  <si>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</si>
  <si>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</si>
  <si>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</si>
  <si>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</si>
  <si>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</si>
  <si>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</si>
  <si>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</si>
  <si>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</si>
  <si>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</si>
  <si>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</si>
  <si>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</si>
  <si>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</si>
  <si>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</si>
  <si>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</si>
  <si>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</si>
  <si>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</si>
  <si>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</si>
  <si>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</si>
  <si>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</si>
  <si>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</si>
  <si>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</si>
  <si>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</si>
  <si>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</si>
  <si>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</si>
  <si>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</si>
  <si>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</si>
  <si>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</si>
  <si>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</si>
  <si>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</si>
  <si>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</si>
  <si>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</si>
  <si>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</si>
  <si>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</si>
  <si>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</si>
  <si>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</si>
  <si>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</si>
  <si>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</si>
  <si>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</si>
  <si>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</si>
  <si>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</si>
  <si>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</si>
  <si>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</si>
  <si>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</si>
  <si>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</si>
  <si>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</si>
  <si>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</si>
  <si>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</si>
  <si>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</si>
  <si>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</si>
  <si>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</si>
  <si>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</si>
  <si>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</si>
  <si>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</si>
  <si>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</si>
  <si>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</si>
  <si>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</si>
  <si>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</si>
  <si>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</si>
  <si>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</si>
  <si>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</si>
  <si>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</si>
  <si>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</si>
  <si>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</si>
  <si>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</si>
  <si>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</si>
  <si>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</si>
  <si>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</si>
  <si>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</si>
  <si>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</si>
  <si>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</si>
  <si>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</si>
  <si>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</si>
  <si>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</si>
  <si>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</si>
  <si>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</si>
  <si>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</si>
  <si>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</si>
  <si>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</si>
  <si>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</si>
  <si>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</si>
  <si>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</si>
  <si>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</si>
  <si>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</si>
  <si>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</si>
  <si>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</si>
  <si>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</si>
  <si>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</si>
  <si>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</si>
  <si>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</si>
  <si>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</si>
  <si>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</si>
  <si>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</si>
  <si>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</si>
  <si>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</si>
  <si>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</si>
  <si>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</si>
  <si>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</si>
  <si>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</si>
  <si>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</si>
  <si>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</si>
  <si>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</si>
  <si>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</si>
  <si>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</si>
  <si>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</si>
  <si>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</si>
  <si>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</si>
  <si>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</si>
  <si>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</si>
  <si>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</si>
  <si>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</si>
  <si>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</si>
  <si>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</si>
  <si>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</si>
  <si>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</si>
  <si>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</si>
  <si>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</si>
  <si>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</si>
  <si>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</si>
  <si>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</si>
  <si>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</si>
  <si>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</si>
  <si>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</si>
  <si>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</si>
  <si>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</si>
  <si>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</si>
  <si>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</si>
  <si>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</si>
  <si>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</si>
  <si>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</si>
  <si>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</si>
  <si>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</si>
  <si>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</si>
  <si>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</si>
  <si>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</si>
  <si>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</si>
  <si>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</si>
  <si>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</si>
  <si>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</si>
  <si>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</si>
  <si>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</si>
  <si>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</si>
  <si>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</si>
  <si>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</si>
  <si>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</si>
  <si>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</si>
  <si>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</si>
  <si>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</si>
  <si>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</si>
  <si>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</si>
  <si>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</si>
  <si>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</si>
  <si>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</si>
  <si>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</si>
  <si>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</si>
  <si>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</si>
  <si>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</si>
  <si>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</si>
  <si>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</si>
  <si>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</si>
  <si>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</si>
  <si>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</si>
  <si>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</si>
  <si>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</si>
  <si>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</si>
  <si>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</si>
  <si>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</si>
  <si>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</si>
  <si>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</si>
  <si>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</si>
  <si>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</si>
  <si>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</si>
  <si>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</si>
  <si>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</si>
  <si>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</si>
  <si>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</si>
  <si>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</si>
  <si>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</si>
  <si>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</si>
  <si>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</si>
  <si>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</si>
  <si>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</si>
  <si>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</si>
  <si>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</si>
  <si>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</si>
  <si>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</si>
  <si>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</si>
  <si>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</si>
  <si>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</si>
  <si>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</si>
  <si>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</si>
  <si>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</si>
  <si>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</si>
  <si>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</si>
  <si>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</si>
  <si>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</si>
  <si>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</si>
  <si>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</si>
  <si>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</si>
  <si>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</si>
  <si>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</si>
  <si>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</si>
  <si>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</si>
  <si>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</si>
  <si>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</si>
  <si>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</si>
  <si>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</si>
  <si>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</si>
  <si>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</si>
  <si>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</si>
  <si>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</si>
  <si>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</si>
  <si>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</si>
  <si>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</si>
  <si>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</si>
  <si>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</si>
  <si>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</si>
  <si>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</si>
  <si>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</si>
  <si>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</si>
  <si>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</si>
  <si>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</si>
  <si>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</si>
  <si>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</si>
  <si>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</si>
  <si>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</si>
  <si>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</si>
  <si>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</si>
  <si>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</si>
  <si>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</si>
  <si>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</si>
  <si>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</si>
  <si>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</si>
  <si>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</si>
  <si>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</si>
  <si>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</si>
  <si>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</si>
  <si>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</si>
  <si>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</si>
  <si>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</si>
  <si>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</si>
  <si>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</si>
  <si>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</si>
  <si>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</si>
  <si>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</si>
  <si>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</si>
  <si>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</si>
  <si>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</si>
  <si>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</si>
  <si>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</si>
  <si>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</si>
  <si>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</si>
  <si>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</si>
  <si>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</si>
  <si>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</si>
  <si>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</si>
  <si>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</si>
  <si>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</si>
  <si>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</si>
  <si>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</si>
  <si>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</si>
  <si>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</si>
  <si>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</si>
  <si>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</si>
  <si>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</si>
  <si>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</si>
  <si>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</si>
  <si>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</si>
  <si>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</si>
  <si>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</si>
  <si>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</si>
  <si>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</si>
  <si>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</si>
  <si>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</si>
  <si>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</si>
  <si>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</si>
  <si>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</si>
  <si>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</si>
  <si>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</si>
  <si>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</si>
  <si>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</si>
  <si>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</si>
  <si>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</si>
  <si>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</si>
  <si>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</si>
  <si>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</si>
  <si>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</si>
  <si>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</si>
  <si>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</si>
  <si>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</si>
  <si>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</si>
  <si>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</si>
  <si>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</si>
  <si>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</si>
  <si>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</si>
  <si>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</si>
  <si>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</si>
  <si>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</si>
  <si>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</si>
  <si>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</si>
  <si>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</si>
  <si>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</si>
  <si>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</si>
  <si>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</si>
  <si>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</si>
  <si>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</si>
  <si>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</si>
  <si>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</si>
  <si>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</si>
  <si>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</si>
  <si>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</si>
  <si>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</si>
  <si>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</si>
  <si>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</si>
  <si>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</si>
  <si>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</si>
  <si>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</si>
  <si>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</si>
  <si>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</si>
  <si>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</si>
  <si>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</si>
  <si>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</si>
  <si>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</si>
  <si>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</si>
  <si>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</si>
  <si>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</si>
  <si>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</si>
  <si>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</si>
  <si>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</si>
  <si>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</si>
  <si>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</si>
  <si>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</si>
  <si>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</si>
  <si>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</si>
  <si>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</si>
  <si>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</si>
  <si>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</si>
  <si>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</si>
  <si>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</si>
  <si>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</si>
  <si>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</si>
  <si>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</si>
  <si>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</si>
  <si>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</si>
  <si>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</si>
  <si>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</si>
  <si>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</si>
  <si>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</si>
  <si>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</si>
  <si>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</si>
  <si>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</si>
  <si>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</si>
  <si>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</si>
  <si>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</si>
  <si>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</si>
  <si>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</si>
  <si>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</si>
  <si>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</si>
  <si>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</si>
  <si>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</si>
  <si>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</si>
  <si>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</si>
  <si>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</si>
  <si>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</si>
  <si>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</si>
  <si>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</si>
  <si>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</si>
  <si>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</si>
  <si>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</si>
  <si>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</si>
  <si>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</si>
  <si>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</si>
  <si>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</si>
  <si>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</si>
  <si>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</si>
  <si>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</si>
  <si>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</si>
  <si>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</si>
  <si>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</si>
  <si>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</si>
  <si>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</si>
  <si>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</si>
  <si>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</si>
  <si>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</si>
  <si>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</si>
  <si>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</si>
  <si>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</si>
  <si>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</si>
  <si>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</si>
  <si>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</si>
  <si>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</si>
  <si>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</si>
  <si>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</si>
  <si>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</si>
  <si>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</si>
  <si>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</si>
  <si>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</si>
  <si>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</si>
  <si>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</si>
  <si>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</si>
  <si>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</si>
  <si>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</si>
  <si>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</si>
  <si>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</si>
  <si>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</si>
  <si>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</si>
  <si>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</si>
  <si>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</si>
  <si>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</si>
  <si>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</si>
  <si>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</si>
  <si>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</si>
  <si>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</si>
  <si>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</si>
  <si>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</si>
  <si>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</si>
  <si>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</si>
  <si>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</si>
  <si>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</si>
  <si>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</si>
  <si>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</si>
  <si>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</si>
  <si>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</si>
  <si>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</si>
  <si>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</si>
  <si>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</si>
  <si>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</si>
  <si>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</si>
  <si>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</si>
  <si>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</si>
  <si>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</si>
  <si>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</si>
  <si>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</si>
  <si>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</si>
  <si>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</si>
  <si>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</si>
  <si>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</si>
  <si>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</si>
  <si>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</si>
  <si>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</si>
  <si>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</si>
  <si>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</si>
  <si>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</si>
  <si>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</si>
  <si>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</si>
  <si>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</si>
  <si>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</si>
  <si>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</si>
  <si>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</si>
  <si>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</si>
  <si>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</si>
  <si>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</si>
  <si>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</si>
  <si>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</si>
  <si>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</si>
  <si>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</si>
  <si>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</si>
  <si>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</si>
  <si>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</si>
  <si>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</si>
  <si>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</si>
  <si>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</si>
  <si>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</si>
  <si>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</si>
  <si>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</si>
  <si>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</si>
  <si>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</si>
  <si>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</si>
  <si>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</si>
  <si>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</si>
  <si>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</si>
  <si>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</si>
  <si>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</si>
  <si>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</si>
  <si>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</si>
  <si>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</si>
  <si>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</si>
  <si>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</si>
  <si>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</si>
  <si>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</si>
  <si>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</si>
  <si>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</si>
  <si>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</si>
  <si>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</si>
  <si>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</si>
  <si>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</si>
  <si>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</si>
  <si>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</si>
  <si>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</si>
  <si>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</si>
  <si>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</si>
  <si>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</si>
  <si>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</si>
  <si>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</si>
  <si>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</si>
  <si>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</si>
  <si>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</si>
  <si>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</si>
  <si>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</si>
  <si>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</si>
  <si>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</si>
  <si>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</si>
  <si>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</si>
  <si>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</si>
  <si>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</si>
  <si>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</si>
  <si>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</si>
  <si>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</si>
  <si>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</si>
  <si>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</si>
  <si>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</si>
  <si>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</si>
  <si>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</si>
  <si>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</si>
  <si>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</si>
  <si>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</si>
  <si>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</si>
  <si>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</si>
  <si>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</si>
  <si>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</si>
  <si>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</si>
  <si>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</si>
  <si>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</si>
  <si>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</si>
  <si>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</si>
  <si>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</si>
  <si>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</si>
  <si>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</si>
  <si>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</si>
  <si>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</si>
  <si>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</si>
  <si>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</si>
  <si>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</si>
  <si>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</si>
  <si>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</si>
  <si>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</si>
  <si>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</si>
  <si>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</si>
  <si>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</si>
  <si>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</si>
  <si>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</si>
  <si>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</si>
  <si>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</si>
  <si>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</si>
  <si>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</si>
  <si>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</si>
  <si>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</si>
  <si>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</si>
  <si>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</si>
  <si>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</si>
  <si>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</si>
  <si>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</si>
  <si>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</si>
  <si>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</si>
  <si>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</si>
  <si>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</si>
  <si>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</si>
  <si>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</si>
  <si>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</si>
  <si>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</si>
  <si>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</si>
  <si>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</si>
  <si>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</si>
  <si>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</si>
  <si>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</si>
  <si>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</si>
  <si>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</si>
  <si>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</si>
  <si>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</si>
  <si>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</si>
  <si>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</si>
  <si>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</si>
  <si>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</si>
  <si>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</si>
  <si>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</si>
  <si>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</si>
  <si>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</si>
  <si>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</si>
  <si>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</si>
  <si>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</si>
  <si>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</si>
  <si>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</si>
  <si>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</si>
  <si>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</si>
  <si>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</si>
  <si>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</si>
  <si>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</si>
  <si>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</si>
  <si>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</si>
  <si>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</si>
  <si>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</si>
  <si>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</si>
  <si>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</si>
  <si>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</si>
  <si>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</si>
  <si>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</si>
  <si>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</si>
  <si>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</si>
  <si>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</si>
  <si>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</si>
  <si>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</si>
  <si>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</si>
  <si>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</si>
  <si>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</si>
  <si>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</si>
  <si>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</si>
  <si>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</si>
  <si>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</si>
  <si>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</si>
  <si>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</si>
  <si>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</si>
  <si>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</si>
  <si>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</si>
  <si>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</si>
  <si>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</si>
  <si>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</si>
  <si>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</si>
  <si>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</si>
  <si>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</si>
  <si>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</si>
  <si>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</si>
  <si>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</si>
  <si>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</si>
  <si>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</si>
  <si>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</si>
  <si>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</si>
  <si>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</si>
  <si>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</si>
  <si>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</si>
  <si>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</si>
  <si>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</si>
  <si>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</si>
  <si>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</si>
  <si>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</si>
  <si>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</si>
  <si>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</si>
  <si>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</si>
  <si>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</si>
  <si>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</si>
  <si>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</si>
  <si>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</si>
  <si>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</si>
  <si>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</si>
  <si>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</si>
  <si>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</si>
  <si>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</si>
  <si>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</si>
  <si>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</si>
  <si>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</si>
  <si>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</si>
  <si>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</si>
  <si>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</si>
  <si>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</si>
  <si>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</si>
  <si>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</si>
  <si>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</si>
  <si>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</si>
  <si>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</si>
  <si>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</si>
  <si>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</si>
  <si>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</si>
  <si>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</si>
  <si>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</si>
  <si>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</si>
  <si>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</si>
  <si>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</si>
  <si>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</si>
  <si>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</si>
  <si>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</si>
  <si>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</si>
  <si>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</si>
  <si>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</si>
  <si>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</si>
  <si>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</si>
  <si>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</si>
  <si>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</si>
  <si>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</si>
  <si>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</si>
  <si>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</si>
  <si>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</si>
  <si>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</si>
  <si>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</si>
  <si>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</si>
  <si>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</si>
  <si>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</si>
  <si>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</si>
  <si>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</si>
  <si>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</si>
  <si>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</si>
  <si>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</si>
  <si>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</si>
  <si>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</si>
  <si>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</si>
  <si>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</si>
  <si>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</si>
  <si>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</si>
  <si>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</si>
  <si>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</si>
  <si>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</si>
  <si>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</si>
  <si>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</si>
  <si>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</si>
  <si>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</si>
  <si>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</si>
  <si>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</si>
  <si>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</si>
  <si>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</si>
  <si>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</si>
  <si>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</si>
  <si>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</si>
  <si>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</si>
  <si>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</si>
  <si>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</si>
  <si>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</si>
  <si>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</si>
  <si>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</si>
  <si>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</si>
  <si>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</si>
  <si>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</si>
  <si>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</si>
  <si>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</si>
  <si>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</si>
  <si>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</si>
  <si>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</si>
  <si>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</si>
  <si>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</si>
  <si>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</si>
  <si>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</si>
  <si>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</si>
  <si>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</si>
  <si>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</si>
  <si>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</si>
  <si>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</si>
  <si>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</si>
  <si>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</si>
  <si>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</si>
  <si>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</si>
  <si>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</si>
  <si>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</si>
  <si>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</si>
  <si>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</si>
  <si>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</si>
  <si>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</si>
  <si>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</si>
  <si>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</si>
  <si>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</si>
  <si>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</si>
  <si>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</si>
  <si>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</si>
  <si>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</si>
  <si>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</si>
  <si>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</si>
  <si>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</si>
  <si>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</si>
  <si>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</si>
  <si>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</si>
  <si>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</si>
  <si>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</si>
  <si>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</si>
  <si>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</si>
  <si>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</si>
  <si>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</si>
  <si>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</si>
  <si>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</si>
  <si>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</si>
  <si>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</si>
  <si>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</si>
  <si>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</si>
  <si>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</si>
  <si>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</si>
  <si>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</si>
  <si>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</si>
  <si>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</si>
  <si>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</si>
  <si>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</si>
  <si>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</si>
  <si>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</si>
  <si>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</si>
  <si>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</si>
  <si>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</si>
  <si>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</si>
  <si>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</si>
  <si>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</si>
  <si>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</si>
  <si>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</si>
  <si>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</si>
  <si>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</si>
  <si>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</si>
  <si>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</si>
  <si>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</si>
  <si>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</si>
  <si>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</si>
  <si>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</si>
  <si>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</si>
  <si>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</si>
  <si>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</si>
  <si>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</si>
  <si>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</si>
  <si>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</si>
  <si>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</si>
  <si>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</si>
  <si>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</si>
  <si>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</si>
  <si>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</si>
  <si>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</si>
  <si>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</si>
  <si>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</si>
  <si>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</si>
  <si>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</si>
  <si>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</si>
  <si>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</si>
  <si>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</si>
  <si>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</si>
  <si>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</si>
  <si>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</si>
  <si>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</si>
  <si>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</si>
  <si>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</si>
  <si>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</si>
  <si>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</si>
  <si>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</si>
  <si>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</si>
  <si>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</si>
  <si>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</si>
  <si>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</si>
  <si>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</si>
  <si>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</si>
  <si>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</si>
  <si>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</si>
  <si>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</si>
  <si>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</si>
  <si>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</si>
  <si>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</si>
  <si>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</si>
  <si>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</si>
  <si>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</si>
  <si>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</si>
  <si>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</si>
  <si>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</si>
  <si>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</si>
  <si>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</si>
  <si>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</si>
  <si>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</si>
  <si>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</si>
  <si>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</si>
  <si>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</si>
  <si>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</si>
  <si>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</si>
  <si>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</si>
  <si>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</si>
  <si>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</si>
  <si>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</si>
  <si>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</si>
  <si>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</si>
  <si>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</si>
  <si>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</si>
  <si>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</si>
  <si>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</si>
  <si>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</si>
  <si>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</si>
  <si>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</si>
  <si>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</si>
  <si>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</si>
  <si>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</si>
  <si>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</si>
  <si>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</si>
  <si>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</si>
  <si>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</si>
  <si>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</si>
  <si>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</si>
  <si>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</si>
  <si>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</si>
  <si>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</si>
  <si>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</si>
  <si>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</si>
  <si>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</si>
  <si>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</si>
  <si>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</si>
  <si>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</si>
  <si>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</si>
  <si>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</si>
  <si>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</si>
  <si>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</si>
  <si>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</si>
  <si>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</si>
  <si>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</si>
  <si>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</si>
  <si>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</si>
  <si>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</si>
  <si>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</si>
  <si>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</si>
  <si>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</si>
  <si>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</si>
  <si>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</si>
  <si>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</si>
  <si>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</si>
  <si>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</si>
  <si>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</si>
  <si>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</si>
  <si>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</si>
  <si>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</si>
  <si>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</si>
  <si>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</si>
  <si>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</si>
  <si>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</si>
  <si>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</si>
  <si>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</si>
  <si>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</si>
  <si>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</si>
  <si>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</si>
  <si>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</si>
  <si>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</si>
  <si>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</si>
  <si>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</si>
  <si>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</si>
  <si>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</si>
  <si>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</si>
  <si>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</si>
  <si>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</si>
  <si>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</si>
  <si>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</si>
  <si>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</si>
  <si>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</si>
  <si>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</si>
  <si>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</si>
  <si>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</si>
  <si>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</si>
  <si>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</si>
  <si>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</si>
  <si>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</si>
  <si>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</si>
  <si>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</si>
  <si>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</si>
  <si>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</si>
  <si>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</si>
  <si>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</si>
  <si>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</si>
  <si>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</si>
  <si>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</si>
  <si>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</si>
  <si>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</si>
  <si>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</si>
  <si>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</si>
  <si>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</si>
  <si>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</si>
  <si>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</si>
  <si>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</si>
  <si>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</si>
  <si>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</si>
  <si>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</si>
  <si>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</si>
  <si>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</si>
  <si>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</si>
  <si>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</si>
  <si>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</si>
  <si>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</si>
  <si>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</si>
  <si>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</si>
  <si>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</si>
  <si>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</si>
  <si>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</si>
  <si>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</si>
  <si>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</si>
  <si>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</si>
  <si>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</si>
  <si>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</si>
  <si>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</si>
  <si>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</si>
  <si>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</si>
  <si>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</si>
  <si>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</si>
  <si>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</si>
  <si>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</si>
  <si>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</si>
  <si>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</si>
  <si>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</si>
  <si>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</si>
  <si>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</si>
  <si>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</si>
  <si>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</si>
  <si>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</si>
  <si>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</si>
  <si>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</si>
  <si>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</si>
  <si>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</si>
  <si>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</si>
  <si>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</si>
  <si>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</si>
  <si>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</si>
  <si>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</si>
  <si>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</si>
  <si>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</si>
  <si>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</si>
  <si>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</si>
  <si>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</si>
  <si>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</si>
  <si>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</si>
  <si>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</si>
  <si>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</si>
  <si>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</si>
  <si>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</si>
  <si>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</si>
  <si>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</si>
  <si>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</si>
  <si>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</si>
  <si>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</si>
  <si>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</si>
  <si>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</si>
  <si>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</si>
  <si>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</si>
  <si>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</si>
  <si>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</si>
  <si>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</si>
  <si>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</si>
  <si>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</si>
  <si>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</si>
  <si>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</si>
  <si>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</si>
  <si>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</si>
  <si>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</si>
  <si>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</si>
  <si>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</si>
  <si>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</si>
  <si>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</si>
  <si>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</si>
  <si>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</si>
  <si>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</si>
  <si>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</si>
  <si>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</si>
  <si>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</si>
  <si>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</si>
  <si>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</si>
  <si>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</si>
  <si>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</si>
  <si>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</si>
  <si>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</si>
  <si>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</si>
  <si>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</si>
  <si>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</si>
  <si>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</si>
  <si>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</si>
  <si>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</si>
  <si>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</si>
  <si>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</si>
  <si>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</si>
  <si>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</si>
  <si>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</si>
  <si>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</si>
  <si>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</si>
  <si>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</si>
  <si>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</si>
  <si>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</si>
  <si>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</si>
  <si>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</si>
  <si>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</si>
  <si>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</si>
  <si>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</si>
  <si>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</si>
  <si>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</si>
  <si>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</si>
  <si>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</si>
  <si>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</si>
  <si>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</si>
  <si>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</si>
  <si>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</si>
  <si>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</si>
  <si>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</si>
  <si>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</si>
  <si>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</si>
  <si>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</si>
  <si>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</si>
  <si>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</si>
  <si>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</si>
  <si>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</si>
  <si>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</si>
  <si>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</si>
  <si>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</si>
  <si>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</si>
  <si>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</si>
  <si>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</si>
  <si>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</si>
  <si>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</si>
  <si>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</si>
  <si>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</si>
  <si>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</si>
  <si>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</si>
  <si>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</si>
  <si>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</si>
  <si>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</si>
  <si>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</si>
  <si>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</si>
  <si>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</si>
  <si>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</si>
  <si>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</si>
  <si>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</si>
  <si>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</si>
  <si>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</si>
  <si>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</si>
  <si>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</si>
  <si>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</si>
  <si>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</si>
  <si>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</si>
  <si>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</si>
  <si>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</si>
  <si>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</si>
  <si>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</si>
  <si>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</si>
  <si>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</si>
  <si>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</si>
  <si>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</si>
  <si>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</si>
  <si>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</si>
  <si>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</si>
  <si>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</si>
  <si>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</si>
  <si>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</si>
  <si>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</si>
  <si>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</si>
  <si>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</si>
  <si>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</si>
  <si>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</si>
  <si>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</si>
  <si>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</si>
  <si>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</si>
  <si>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</si>
  <si>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</si>
  <si>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</si>
  <si>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</si>
  <si>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</si>
  <si>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</si>
  <si>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</si>
  <si>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</si>
  <si>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</si>
  <si>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</si>
  <si>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</si>
  <si>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</si>
  <si>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</si>
  <si>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</si>
  <si>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</si>
  <si>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</si>
  <si>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</si>
  <si>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</si>
  <si>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</si>
  <si>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</si>
  <si>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</si>
  <si>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</si>
  <si>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</si>
  <si>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</si>
  <si>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</si>
  <si>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</si>
  <si>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</si>
  <si>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</si>
  <si>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</si>
  <si>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</si>
  <si>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</si>
  <si>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</si>
  <si>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</si>
  <si>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</si>
  <si>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</si>
  <si>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</si>
  <si>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</si>
  <si>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</si>
  <si>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</si>
  <si>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</si>
  <si>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</si>
  <si>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</si>
  <si>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</si>
  <si>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</si>
  <si>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</si>
  <si>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</si>
  <si>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</si>
  <si>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</si>
  <si>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</si>
  <si>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</si>
  <si>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</si>
  <si>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</si>
  <si>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</si>
  <si>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</si>
  <si>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</si>
  <si>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</si>
  <si>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</si>
  <si>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</si>
  <si>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</si>
  <si>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</si>
  <si>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</si>
  <si>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</si>
  <si>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</si>
  <si>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</si>
  <si>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</si>
  <si>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</si>
  <si>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</si>
  <si>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</si>
  <si>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</si>
  <si>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</si>
  <si>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</si>
  <si>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</si>
  <si>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</si>
  <si>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</si>
  <si>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</si>
  <si>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</si>
  <si>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</si>
  <si>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</si>
  <si>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</si>
  <si>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</si>
  <si>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</si>
  <si>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</si>
  <si>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</si>
  <si>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</si>
  <si>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</si>
  <si>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</si>
  <si>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</si>
  <si>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</si>
  <si>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</si>
  <si>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</si>
  <si>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</si>
  <si>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</si>
  <si>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</si>
  <si>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</si>
  <si>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</si>
  <si>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</si>
  <si>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</si>
  <si>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</si>
  <si>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</si>
  <si>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</si>
  <si>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</si>
  <si>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</si>
  <si>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</si>
  <si>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</si>
  <si>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</si>
  <si>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</si>
  <si>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</si>
  <si>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</si>
  <si>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</si>
  <si>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</si>
  <si>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</si>
  <si>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</si>
  <si>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</si>
  <si>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</si>
  <si>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</si>
  <si>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</si>
  <si>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</si>
  <si>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</si>
  <si>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</si>
  <si>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</si>
  <si>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</si>
  <si>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</si>
  <si>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</si>
  <si>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</si>
  <si>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</si>
  <si>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</si>
  <si>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</si>
  <si>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</si>
  <si>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</si>
  <si>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</si>
  <si>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</si>
  <si>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</si>
  <si>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</si>
  <si>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</si>
  <si>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</si>
  <si>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</si>
  <si>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</si>
  <si>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</si>
  <si>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</si>
  <si>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</si>
  <si>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</si>
  <si>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</si>
  <si>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</si>
  <si>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</si>
  <si>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</si>
  <si>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</si>
  <si>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</si>
  <si>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</si>
  <si>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</si>
  <si>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</si>
  <si>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</si>
  <si>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</si>
  <si>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</si>
  <si>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</si>
  <si>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</si>
  <si>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</si>
  <si>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</si>
  <si>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</si>
  <si>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</si>
  <si>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</si>
  <si>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</si>
  <si>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</si>
  <si>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</si>
  <si>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</si>
  <si>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</si>
  <si>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</si>
  <si>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</si>
  <si>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</si>
  <si>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</si>
  <si>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</si>
  <si>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</si>
  <si>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</si>
  <si>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</si>
  <si>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</si>
  <si>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</si>
  <si>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</si>
  <si>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</si>
  <si>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</si>
  <si>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</si>
  <si>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</si>
  <si>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</si>
  <si>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</si>
  <si>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</si>
  <si>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</si>
  <si>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</si>
  <si>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</si>
  <si>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</si>
  <si>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</si>
  <si>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</si>
  <si>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</si>
  <si>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</si>
  <si>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</si>
  <si>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</si>
  <si>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</si>
  <si>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</si>
  <si>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</si>
  <si>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</si>
  <si>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</si>
  <si>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</si>
  <si>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</si>
  <si>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</si>
  <si>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</si>
  <si>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</si>
  <si>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</si>
  <si>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</si>
  <si>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</si>
  <si>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</si>
  <si>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</si>
  <si>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</si>
  <si>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</si>
  <si>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</si>
  <si>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</si>
  <si>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</si>
  <si>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</si>
  <si>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</si>
  <si>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</si>
  <si>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</si>
  <si>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</si>
  <si>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</si>
  <si>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</si>
  <si>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</si>
  <si>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</si>
  <si>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</si>
  <si>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</si>
  <si>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</si>
  <si>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</si>
  <si>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</si>
  <si>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</si>
  <si>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</si>
  <si>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</si>
  <si>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</si>
  <si>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</si>
  <si>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</si>
  <si>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</si>
  <si>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</si>
  <si>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</si>
  <si>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</si>
  <si>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</si>
  <si>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</si>
  <si>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</si>
  <si>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</si>
  <si>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</si>
  <si>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</si>
  <si>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</si>
  <si>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</si>
  <si>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</si>
  <si>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</si>
  <si>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</si>
  <si>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</si>
  <si>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</si>
  <si>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</si>
  <si>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</si>
  <si>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</si>
  <si>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</si>
  <si>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</si>
  <si>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</si>
  <si>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</si>
  <si>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</si>
  <si>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</si>
  <si>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</si>
  <si>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</si>
  <si>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</si>
  <si>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</si>
  <si>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</si>
  <si>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</si>
  <si>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</si>
  <si>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</si>
  <si>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</si>
  <si>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</si>
  <si>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</si>
  <si>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</si>
  <si>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</si>
  <si>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</si>
  <si>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</si>
  <si>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</si>
  <si>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</si>
  <si>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</si>
  <si>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</si>
  <si>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</si>
  <si>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</si>
  <si>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</si>
  <si>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</si>
  <si>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</si>
  <si>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</si>
  <si>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</si>
  <si>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</si>
  <si>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</si>
  <si>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</si>
  <si>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</si>
  <si>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</si>
  <si>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</si>
  <si>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</si>
  <si>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</si>
  <si>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</si>
  <si>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</si>
  <si>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</si>
  <si>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</si>
  <si>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</si>
  <si>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</si>
  <si>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</si>
  <si>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</si>
  <si>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</si>
  <si>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</si>
  <si>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</si>
  <si>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</si>
  <si>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</si>
  <si>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</si>
  <si>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</si>
  <si>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</si>
  <si>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</si>
  <si>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</si>
  <si>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</si>
  <si>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</si>
  <si>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</si>
  <si>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</si>
  <si>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</si>
  <si>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</si>
  <si>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</si>
  <si>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</si>
  <si>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</si>
  <si>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</si>
  <si>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</si>
  <si>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</si>
  <si>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</si>
  <si>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</si>
  <si>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</si>
  <si>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</si>
  <si>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</si>
  <si>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</si>
  <si>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</si>
  <si>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</si>
  <si>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</si>
  <si>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</si>
  <si>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</si>
  <si>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</si>
  <si>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</si>
  <si>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</si>
  <si>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</si>
  <si>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</si>
  <si>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</si>
  <si>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</si>
  <si>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</si>
  <si>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</si>
  <si>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</si>
  <si>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</si>
  <si>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</si>
  <si>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</si>
  <si>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</si>
  <si>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</si>
  <si>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</si>
  <si>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</si>
  <si>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</si>
  <si>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</si>
  <si>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</si>
  <si>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</si>
  <si>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</si>
  <si>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</si>
  <si>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</si>
  <si>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</si>
  <si>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</si>
  <si>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</si>
  <si>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</si>
  <si>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</si>
  <si>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</si>
  <si>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</si>
  <si>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</si>
  <si>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</si>
  <si>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</si>
  <si>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</si>
  <si>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</si>
  <si>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</si>
  <si>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</si>
  <si>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</si>
  <si>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</si>
  <si>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</si>
  <si>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</si>
  <si>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</si>
  <si>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</si>
  <si>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</si>
  <si>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</si>
  <si>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</si>
  <si>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</si>
  <si>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</si>
  <si>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</si>
  <si>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</si>
  <si>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</si>
  <si>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</si>
  <si>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</si>
  <si>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</si>
  <si>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</si>
  <si>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</si>
  <si>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</si>
  <si>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</si>
  <si>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</si>
  <si>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</si>
  <si>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</si>
  <si>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</si>
  <si>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</si>
  <si>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</si>
  <si>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</si>
  <si>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</si>
  <si>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</si>
  <si>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</si>
  <si>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</si>
  <si>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</si>
  <si>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</si>
  <si>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</si>
  <si>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</si>
  <si>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</si>
  <si>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</si>
  <si>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</si>
  <si>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</si>
  <si>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</si>
  <si>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</si>
  <si>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</si>
  <si>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</si>
  <si>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</si>
  <si>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</si>
  <si>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</si>
  <si>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</si>
  <si>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</si>
  <si>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</si>
  <si>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</si>
  <si>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</si>
  <si>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</si>
  <si>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</si>
  <si>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</si>
  <si>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</si>
  <si>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</si>
  <si>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</si>
  <si>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</si>
  <si>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</si>
  <si>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</si>
  <si>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</si>
  <si>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</si>
  <si>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</si>
  <si>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</si>
  <si>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</si>
  <si>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</si>
  <si>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</si>
  <si>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</si>
  <si>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</si>
  <si>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</si>
  <si>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</si>
  <si>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</si>
  <si>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</si>
  <si>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</si>
  <si>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</si>
  <si>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</si>
  <si>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</si>
  <si>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</si>
  <si>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</si>
  <si>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</si>
  <si>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</si>
  <si>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</si>
  <si>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</si>
  <si>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</si>
  <si>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</si>
  <si>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</si>
  <si>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</si>
  <si>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</si>
  <si>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</si>
  <si>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</si>
  <si>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</si>
  <si>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</si>
  <si>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</si>
  <si>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</si>
  <si>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</si>
  <si>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</si>
  <si>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</si>
  <si>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</si>
  <si>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</si>
  <si>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</si>
  <si>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</si>
  <si>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</si>
  <si>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</si>
  <si>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</si>
  <si>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</si>
  <si>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</si>
  <si>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</si>
  <si>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</si>
  <si>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</si>
  <si>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</si>
  <si>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</si>
  <si>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</si>
  <si>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</si>
  <si>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</si>
  <si>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</si>
  <si>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</si>
  <si>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</si>
  <si>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</si>
  <si>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</si>
  <si>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</si>
  <si>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</si>
  <si>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</si>
  <si>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</si>
  <si>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</si>
  <si>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</si>
  <si>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</si>
  <si>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</si>
  <si>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</si>
  <si>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</si>
  <si>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</si>
  <si>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</si>
  <si>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</si>
  <si>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</si>
  <si>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</si>
  <si>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</si>
  <si>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</si>
  <si>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</si>
  <si>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</si>
  <si>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</si>
  <si>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</si>
  <si>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</si>
  <si>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</si>
  <si>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</si>
  <si>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</si>
  <si>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</si>
  <si>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</si>
  <si>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</si>
  <si>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</si>
  <si>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</si>
  <si>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</si>
  <si>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</si>
  <si>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</si>
  <si>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</si>
  <si>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</si>
  <si>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</si>
  <si>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</si>
  <si>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</si>
  <si>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</si>
  <si>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</si>
  <si>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</si>
  <si>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</si>
  <si>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</si>
  <si>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</si>
  <si>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</si>
  <si>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</si>
  <si>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</si>
  <si>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</si>
  <si>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</si>
  <si>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</si>
  <si>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</si>
  <si>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</si>
  <si>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</si>
  <si>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</si>
  <si>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</si>
  <si>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</si>
  <si>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</si>
  <si>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</si>
  <si>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</si>
  <si>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</si>
  <si>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</si>
  <si>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</si>
  <si>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</si>
  <si>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</si>
  <si>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</si>
  <si>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</si>
  <si>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</si>
  <si>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</si>
  <si>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</si>
  <si>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</si>
  <si>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</si>
  <si>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</si>
  <si>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</si>
  <si>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</si>
  <si>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</si>
  <si>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</si>
  <si>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</si>
  <si>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</si>
  <si>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</si>
  <si>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</si>
  <si>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</si>
  <si>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</si>
  <si>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</si>
  <si>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</si>
  <si>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</si>
  <si>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</si>
  <si>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</si>
  <si>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</si>
  <si>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</si>
  <si>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</si>
  <si>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</si>
  <si>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</si>
  <si>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</si>
  <si>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</si>
  <si>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</si>
  <si>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</si>
  <si>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</si>
  <si>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</si>
  <si>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</si>
  <si>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</si>
  <si>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</si>
  <si>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</si>
  <si>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</si>
  <si>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</si>
  <si>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</si>
  <si>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</si>
  <si>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</si>
  <si>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</si>
  <si>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</si>
  <si>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</si>
  <si>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</si>
  <si>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</si>
  <si>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</si>
  <si>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</si>
  <si>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</si>
  <si>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</si>
  <si>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</si>
  <si>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</si>
  <si>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</si>
  <si>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</si>
  <si>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</si>
  <si>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</si>
  <si>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</si>
  <si>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</si>
  <si>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</si>
  <si>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</si>
  <si>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</si>
  <si>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</si>
  <si>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</si>
  <si>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</si>
  <si>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</si>
  <si>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</si>
  <si>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</si>
  <si>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</si>
  <si>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</si>
  <si>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</si>
  <si>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</si>
  <si>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</si>
  <si>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</si>
  <si>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</si>
  <si>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</si>
  <si>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</si>
  <si>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</si>
  <si>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</si>
  <si>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</si>
  <si>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</si>
  <si>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</si>
  <si>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</si>
  <si>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</si>
  <si>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</si>
  <si>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</si>
  <si>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</si>
  <si>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</si>
  <si>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</si>
  <si>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</si>
  <si>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</si>
  <si>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</si>
  <si>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</si>
  <si>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</si>
  <si>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</si>
  <si>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</si>
  <si>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</si>
  <si>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</si>
  <si>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</si>
  <si>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</si>
  <si>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</si>
  <si>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</si>
  <si>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</si>
  <si>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</si>
  <si>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</si>
  <si>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</si>
  <si>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</si>
  <si>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</si>
  <si>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</si>
  <si>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</si>
  <si>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</si>
  <si>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</si>
  <si>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</si>
  <si>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</si>
  <si>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</si>
  <si>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</si>
  <si>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</si>
  <si>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</si>
  <si>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</si>
  <si>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</si>
  <si>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</si>
  <si>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</si>
  <si>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</si>
  <si>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</si>
  <si>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</si>
  <si>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</si>
  <si>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</si>
  <si>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</si>
  <si>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</si>
  <si>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</si>
  <si>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</si>
  <si>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</si>
  <si>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</si>
  <si>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</si>
  <si>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</si>
  <si>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</si>
  <si>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</si>
  <si>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</si>
  <si>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</si>
  <si>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</si>
  <si>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</si>
  <si>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</si>
  <si>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</si>
  <si>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</si>
  <si>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</si>
  <si>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</si>
  <si>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</si>
  <si>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</si>
  <si>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</si>
  <si>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</si>
  <si>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</si>
  <si>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</si>
  <si>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</si>
  <si>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</si>
  <si>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</si>
  <si>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</si>
  <si>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</si>
  <si>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</si>
  <si>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</si>
  <si>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</si>
  <si>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</si>
  <si>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</si>
  <si>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</si>
  <si>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</si>
  <si>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</si>
  <si>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</si>
  <si>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</si>
  <si>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</si>
  <si>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</si>
  <si>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</si>
  <si>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</si>
  <si>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</si>
  <si>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</si>
  <si>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</si>
  <si>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</si>
  <si>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</si>
  <si>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</si>
  <si>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</si>
  <si>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</si>
  <si>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</si>
  <si>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</si>
  <si>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</si>
  <si>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</si>
  <si>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</si>
  <si>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</si>
  <si>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</si>
  <si>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</si>
  <si>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</si>
  <si>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</si>
  <si>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</si>
  <si>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</si>
  <si>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</si>
  <si>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</si>
  <si>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</si>
  <si>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</si>
  <si>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</si>
  <si>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</si>
  <si>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</si>
  <si>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</si>
  <si>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</si>
  <si>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</si>
  <si>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</si>
  <si>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</si>
  <si>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</si>
  <si>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</si>
  <si>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</si>
  <si>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</si>
  <si>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</si>
  <si>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</si>
  <si>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</si>
  <si>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</si>
  <si>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</si>
  <si>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</si>
  <si>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</si>
  <si>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</si>
  <si>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</si>
  <si>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</si>
  <si>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</si>
  <si>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</si>
  <si>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</si>
  <si>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</si>
  <si>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</si>
  <si>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</si>
  <si>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</si>
  <si>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</si>
  <si>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</si>
  <si>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</si>
  <si>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</si>
  <si>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</si>
  <si>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</si>
  <si>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</si>
  <si>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</si>
  <si>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</si>
  <si>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</si>
  <si>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</si>
  <si>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</si>
  <si>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</si>
  <si>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</si>
  <si>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</si>
  <si>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</si>
  <si>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</si>
  <si>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</si>
  <si>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</si>
  <si>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</si>
  <si>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</si>
  <si>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</si>
  <si>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</si>
  <si>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</si>
  <si>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</si>
  <si>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</si>
  <si>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</si>
  <si>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</si>
  <si>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</si>
  <si>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</si>
  <si>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</si>
  <si>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</si>
  <si>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</si>
  <si>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</si>
  <si>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</si>
  <si>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</si>
  <si>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</si>
  <si>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</si>
  <si>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</si>
  <si>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</si>
  <si>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</si>
  <si>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</si>
  <si>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</si>
  <si>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</si>
  <si>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</si>
  <si>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</si>
  <si>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</si>
  <si>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</si>
  <si>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</si>
  <si>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</si>
  <si>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</si>
  <si>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</si>
  <si>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</si>
  <si>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</si>
  <si>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</si>
  <si>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</si>
  <si>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</si>
  <si>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</si>
  <si>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</si>
  <si>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</si>
  <si>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</si>
  <si>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</si>
  <si>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</si>
  <si>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</si>
  <si>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</si>
  <si>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</si>
  <si>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</si>
  <si>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</si>
  <si>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</si>
  <si>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</si>
  <si>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</si>
  <si>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</si>
  <si>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</si>
  <si>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</si>
  <si>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</si>
  <si>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</si>
  <si>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</si>
  <si>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</si>
  <si>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</si>
  <si>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</si>
  <si>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</si>
  <si>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</si>
  <si>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</si>
  <si>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</si>
  <si>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</si>
  <si>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</si>
  <si>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</si>
  <si>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</si>
  <si>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</si>
  <si>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</si>
  <si>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</si>
  <si>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</si>
  <si>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</si>
  <si>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</si>
  <si>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</si>
  <si>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</si>
  <si>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</si>
  <si>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</si>
  <si>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</si>
  <si>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</si>
  <si>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</si>
  <si>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</si>
  <si>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</si>
  <si>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</si>
  <si>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</si>
  <si>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</si>
  <si>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</si>
  <si>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</si>
  <si>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</si>
  <si>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</si>
  <si>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</si>
  <si>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</si>
  <si>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</si>
  <si>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</si>
  <si>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</si>
  <si>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</si>
  <si>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</si>
  <si>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</si>
  <si>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</si>
  <si>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</si>
  <si>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</si>
  <si>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</si>
  <si>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</si>
  <si>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</si>
  <si>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</si>
  <si>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</si>
  <si>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</si>
  <si>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</si>
  <si>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</si>
  <si>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</si>
  <si>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</si>
  <si>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</si>
  <si>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</si>
  <si>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</si>
  <si>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</si>
  <si>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</si>
  <si>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</si>
  <si>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</si>
  <si>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</si>
  <si>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</si>
  <si>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</si>
  <si>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</si>
  <si>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</si>
  <si>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</si>
  <si>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</si>
  <si>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</si>
  <si>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</si>
  <si>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</si>
  <si>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</si>
  <si>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</si>
  <si>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</si>
  <si>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</si>
  <si>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</si>
  <si>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</si>
  <si>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</si>
  <si>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</si>
  <si>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</si>
  <si>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</si>
  <si>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</si>
  <si>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</si>
  <si>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</si>
  <si>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</si>
  <si>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</si>
  <si>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</si>
  <si>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</si>
  <si>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</si>
  <si>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</si>
  <si>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</si>
  <si>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</si>
  <si>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</si>
  <si>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</si>
  <si>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</si>
  <si>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</si>
  <si>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</si>
  <si>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</si>
  <si>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</si>
  <si>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</si>
  <si>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</si>
  <si>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</si>
  <si>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</si>
  <si>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</si>
  <si>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</si>
  <si>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</si>
  <si>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</si>
  <si>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</si>
  <si>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</si>
  <si>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</si>
  <si>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</si>
  <si>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</si>
  <si>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</si>
  <si>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</si>
  <si>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</si>
  <si>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</si>
  <si>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</si>
  <si>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</si>
  <si>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</si>
  <si>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</si>
  <si>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</si>
  <si>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</si>
  <si>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</si>
  <si>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</si>
  <si>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</si>
  <si>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</si>
  <si>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</si>
  <si>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</si>
  <si>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</si>
  <si>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</si>
  <si>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</si>
  <si>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</si>
  <si>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</si>
  <si>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</si>
  <si>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</si>
  <si>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</si>
  <si>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</si>
  <si>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</si>
  <si>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</si>
  <si>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</si>
  <si>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</si>
  <si>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</si>
  <si>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</si>
  <si>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</si>
  <si>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</si>
  <si>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</si>
  <si>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</si>
  <si>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</si>
  <si>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</si>
  <si>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</si>
  <si>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</si>
  <si>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</si>
  <si>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</si>
  <si>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</si>
  <si>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</si>
  <si>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</si>
  <si>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</si>
  <si>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</si>
  <si>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</si>
  <si>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</si>
  <si>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</si>
  <si>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</si>
  <si>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</si>
  <si>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</si>
  <si>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</si>
  <si>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</si>
  <si>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</si>
  <si>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</si>
  <si>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</si>
  <si>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</si>
  <si>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</si>
  <si>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</si>
  <si>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</si>
  <si>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</si>
  <si>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</si>
  <si>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</si>
  <si>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</si>
  <si>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</si>
  <si>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</si>
  <si>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</si>
  <si>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</si>
  <si>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</si>
  <si>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</si>
  <si>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</si>
  <si>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</si>
  <si>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</si>
  <si>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</si>
  <si>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</si>
  <si>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</si>
  <si>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</si>
  <si>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</si>
  <si>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</si>
  <si>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</si>
  <si>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</si>
  <si>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</si>
  <si>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</si>
  <si>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</si>
  <si>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</si>
  <si>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</si>
  <si>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</si>
  <si>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</si>
  <si>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</si>
  <si>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</si>
  <si>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</si>
  <si>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</si>
  <si>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</si>
  <si>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</si>
  <si>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</si>
  <si>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</si>
  <si>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</si>
  <si>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</si>
  <si>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</si>
  <si>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</si>
  <si>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</si>
  <si>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</si>
  <si>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</si>
  <si>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</si>
  <si>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</si>
  <si>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</si>
  <si>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</si>
  <si>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</si>
  <si>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</si>
  <si>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</si>
  <si>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</si>
  <si>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</si>
  <si>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</si>
  <si>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</si>
  <si>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</si>
  <si>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</si>
  <si>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</si>
  <si>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</si>
  <si>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</si>
  <si>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</si>
  <si>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</si>
  <si>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</si>
  <si>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</si>
  <si>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</si>
  <si>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</si>
  <si>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</si>
  <si>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</si>
  <si>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</si>
  <si>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</si>
  <si>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</si>
  <si>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</si>
  <si>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</si>
  <si>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</si>
  <si>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</si>
  <si>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</si>
  <si>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</si>
  <si>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</si>
  <si>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</si>
  <si>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</si>
  <si>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</si>
  <si>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</si>
  <si>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</si>
  <si>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</si>
  <si>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</si>
  <si>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</si>
  <si>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</si>
  <si>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</si>
  <si>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</si>
  <si>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</si>
  <si>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</si>
  <si>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</si>
  <si>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</si>
  <si>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</si>
  <si>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</si>
  <si>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</si>
  <si>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</si>
  <si>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</si>
  <si>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</si>
  <si>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</si>
  <si>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</si>
  <si>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</si>
  <si>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</si>
  <si>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</si>
  <si>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</si>
  <si>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</si>
  <si>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</si>
  <si>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</si>
  <si>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</si>
  <si>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</si>
  <si>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</si>
  <si>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</si>
  <si>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</si>
  <si>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</si>
  <si>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</si>
  <si>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</si>
  <si>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</si>
  <si>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</si>
  <si>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</si>
  <si>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</si>
  <si>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</si>
  <si>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</si>
  <si>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</si>
  <si>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</si>
  <si>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</si>
  <si>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</si>
  <si>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</si>
  <si>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</si>
  <si>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</si>
  <si>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</si>
  <si>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</si>
  <si>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</si>
  <si>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</si>
  <si>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</si>
  <si>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</si>
  <si>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</si>
  <si>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</si>
  <si>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</si>
  <si>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</si>
  <si>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</si>
  <si>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</si>
  <si>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</si>
  <si>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</si>
  <si>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</si>
  <si>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</si>
  <si>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</si>
  <si>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</si>
  <si>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</si>
  <si>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</si>
  <si>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</si>
  <si>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</si>
  <si>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</si>
  <si>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</si>
  <si>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</si>
  <si>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</si>
  <si>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</si>
  <si>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</si>
  <si>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</si>
  <si>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</si>
  <si>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</si>
  <si>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</si>
  <si>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</si>
  <si>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</si>
  <si>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</si>
  <si>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</si>
  <si>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</si>
  <si>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</si>
  <si>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</si>
  <si>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</si>
  <si>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</si>
  <si>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</si>
  <si>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</si>
  <si>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</si>
  <si>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</si>
  <si>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</si>
  <si>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</si>
  <si>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</si>
  <si>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</si>
  <si>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</si>
  <si>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</si>
  <si>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</si>
  <si>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</si>
  <si>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</si>
  <si>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</si>
  <si>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</si>
  <si>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</si>
  <si>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</si>
  <si>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</si>
  <si>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</si>
  <si>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</si>
  <si>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</si>
  <si>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</si>
  <si>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</si>
  <si>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</si>
  <si>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</si>
  <si>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</si>
  <si>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</si>
  <si>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</si>
  <si>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</si>
  <si>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</si>
  <si>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</si>
  <si>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</si>
  <si>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</si>
  <si>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</si>
  <si>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</si>
  <si>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</si>
  <si>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</si>
  <si>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</si>
  <si>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</si>
  <si>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</si>
  <si>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</si>
  <si>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</si>
  <si>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</si>
  <si>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</si>
  <si>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</si>
  <si>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</si>
  <si>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</si>
  <si>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</si>
  <si>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</si>
  <si>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</si>
  <si>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</si>
  <si>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</si>
  <si>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</si>
  <si>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</si>
  <si>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</si>
  <si>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</si>
  <si>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</si>
  <si>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</si>
  <si>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</si>
  <si>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</si>
  <si>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</si>
  <si>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</si>
  <si>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</si>
  <si>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</si>
  <si>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</si>
  <si>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</si>
  <si>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</si>
  <si>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</si>
  <si>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</si>
  <si>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</si>
  <si>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</si>
  <si>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</si>
  <si>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</si>
  <si>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</si>
  <si>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</si>
  <si>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</si>
  <si>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</si>
  <si>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</si>
  <si>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</si>
  <si>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</si>
  <si>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</si>
  <si>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</si>
  <si>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</si>
  <si>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</si>
  <si>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</si>
  <si>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</si>
  <si>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</si>
  <si>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</si>
  <si>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</si>
  <si>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</si>
  <si>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</si>
  <si>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</si>
  <si>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</si>
  <si>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</si>
  <si>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</si>
  <si>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</si>
  <si>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</si>
  <si>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</si>
  <si>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</si>
  <si>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</si>
  <si>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</si>
  <si>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</si>
  <si>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</si>
  <si>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</si>
  <si>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</si>
  <si>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</si>
  <si>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</si>
  <si>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</si>
  <si>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</si>
  <si>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</si>
  <si>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</si>
  <si>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</si>
  <si>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</si>
  <si>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</si>
  <si>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</si>
  <si>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</si>
  <si>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</si>
  <si>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</si>
  <si>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</si>
  <si>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</si>
  <si>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</si>
  <si>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</si>
  <si>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</si>
  <si>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</si>
  <si>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</si>
  <si>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</si>
  <si>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</si>
  <si>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</si>
  <si>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</si>
  <si>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</si>
  <si>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</si>
  <si>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</si>
  <si>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</si>
  <si>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</si>
  <si>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</si>
  <si>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</si>
  <si>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</si>
  <si>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</si>
  <si>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</si>
  <si>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</si>
  <si>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</si>
  <si>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</si>
  <si>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</si>
  <si>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</si>
  <si>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</si>
  <si>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</si>
  <si>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</si>
  <si>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</si>
  <si>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</si>
  <si>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</si>
  <si>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</si>
  <si>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</si>
  <si>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</si>
  <si>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</si>
  <si>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</si>
  <si>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</si>
  <si>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</si>
  <si>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</si>
  <si>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</si>
  <si>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</si>
  <si>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</si>
  <si>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</si>
  <si>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</si>
  <si>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</si>
  <si>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</si>
  <si>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</si>
  <si>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</si>
  <si>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</si>
  <si>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</si>
  <si>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</si>
  <si>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</si>
  <si>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</si>
  <si>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</si>
  <si>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</si>
  <si>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</si>
  <si>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</si>
  <si>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</si>
  <si>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</si>
  <si>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</si>
  <si>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</si>
  <si>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</si>
  <si>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</si>
  <si>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</si>
  <si>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</si>
  <si>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</si>
  <si>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</si>
  <si>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</si>
  <si>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</si>
  <si>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</si>
  <si>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</si>
  <si>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</si>
  <si>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</si>
  <si>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</si>
  <si>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</si>
  <si>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</si>
  <si>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</si>
  <si>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</si>
  <si>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</si>
  <si>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</si>
  <si>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</si>
  <si>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</si>
  <si>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</si>
  <si>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</si>
  <si>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</si>
  <si>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</si>
  <si>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</si>
  <si>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</si>
  <si>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</si>
  <si>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</si>
  <si>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</si>
  <si>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</si>
  <si>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</si>
  <si>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</si>
  <si>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</si>
  <si>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</si>
  <si>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</si>
  <si>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</si>
  <si>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</si>
  <si>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</si>
  <si>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</si>
  <si>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</si>
  <si>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</si>
  <si>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</si>
  <si>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</si>
  <si>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</si>
  <si>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</si>
  <si>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</si>
  <si>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</si>
  <si>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</si>
  <si>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</si>
  <si>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</si>
  <si>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</si>
  <si>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</si>
  <si>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</si>
  <si>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</si>
  <si>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</si>
  <si>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</si>
  <si>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</si>
  <si>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</si>
  <si>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</si>
  <si>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</si>
  <si>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</si>
  <si>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</si>
  <si>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</si>
  <si>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</si>
  <si>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</si>
  <si>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</si>
  <si>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</si>
  <si>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</si>
  <si>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</si>
  <si>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</si>
  <si>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</si>
  <si>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</si>
  <si>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</si>
  <si>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</si>
  <si>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</si>
  <si>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</si>
  <si>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</si>
  <si>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</si>
  <si>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</si>
  <si>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</si>
  <si>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</si>
  <si>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</si>
  <si>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</si>
  <si>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</si>
  <si>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</si>
  <si>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</si>
  <si>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</si>
  <si>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</si>
  <si>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</si>
  <si>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</si>
  <si>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</si>
  <si>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</si>
  <si>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</si>
  <si>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</si>
  <si>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</si>
  <si>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</si>
  <si>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</si>
  <si>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</si>
  <si>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</si>
  <si>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</si>
  <si>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</si>
  <si>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</si>
  <si>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</si>
  <si>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</si>
  <si>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</si>
  <si>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</si>
  <si>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</si>
  <si>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</si>
  <si>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</si>
  <si>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</si>
  <si>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</si>
  <si>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</si>
  <si>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</si>
  <si>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</si>
  <si>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</si>
  <si>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</si>
  <si>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</si>
  <si>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</si>
  <si>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</si>
  <si>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</si>
  <si>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</si>
  <si>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</si>
  <si>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</si>
  <si>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</si>
  <si>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</si>
  <si>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</si>
  <si>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</si>
  <si>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</si>
  <si>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</si>
  <si>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</si>
  <si>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</si>
  <si>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</si>
  <si>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</si>
  <si>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</si>
  <si>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</si>
  <si>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</si>
  <si>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</si>
  <si>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</si>
  <si>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</si>
  <si>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</si>
  <si>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</si>
  <si>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</si>
  <si>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</si>
  <si>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</si>
  <si>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</si>
  <si>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</si>
  <si>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</si>
  <si>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</si>
  <si>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</si>
  <si>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</si>
  <si>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</si>
  <si>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</si>
  <si>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</si>
  <si>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</si>
  <si>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</si>
  <si>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</si>
  <si>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</si>
  <si>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</si>
  <si>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</si>
  <si>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</si>
  <si>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</si>
  <si>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</si>
  <si>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</si>
  <si>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</si>
  <si>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</si>
  <si>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</si>
  <si>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</si>
  <si>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</si>
  <si>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</si>
  <si>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</si>
  <si>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</si>
  <si>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</si>
  <si>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</si>
  <si>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</si>
  <si>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</si>
  <si>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</si>
  <si>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</si>
  <si>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</si>
  <si>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</si>
  <si>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</si>
  <si>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</si>
  <si>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</si>
  <si>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</si>
  <si>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</si>
  <si>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</si>
  <si>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</si>
  <si>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</si>
  <si>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</si>
  <si>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</si>
  <si>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</si>
  <si>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</si>
  <si>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</si>
  <si>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</si>
  <si>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</si>
  <si>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</si>
  <si>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</si>
  <si>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</si>
  <si>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</si>
  <si>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</si>
  <si>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</si>
  <si>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</si>
  <si>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</si>
  <si>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</si>
  <si>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</si>
  <si>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</si>
  <si>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</si>
  <si>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</si>
  <si>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</si>
  <si>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</si>
  <si>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</si>
  <si>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</si>
  <si>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</si>
  <si>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</si>
  <si>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</si>
  <si>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</si>
  <si>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</si>
  <si>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</si>
  <si>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</si>
  <si>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</si>
  <si>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</si>
  <si>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</si>
  <si>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</si>
  <si>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</si>
  <si>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</si>
  <si>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</si>
  <si>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</si>
  <si>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</si>
  <si>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</si>
  <si>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</si>
  <si>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</si>
  <si>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</si>
  <si>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</si>
  <si>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</si>
  <si>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</si>
  <si>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</si>
  <si>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</si>
  <si>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</si>
  <si>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</si>
  <si>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</si>
  <si>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</si>
  <si>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</si>
  <si>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</si>
  <si>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</si>
  <si>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</si>
  <si>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</si>
  <si>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</si>
  <si>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</si>
  <si>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</si>
  <si>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</si>
  <si>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</si>
  <si>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</si>
  <si>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</si>
  <si>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</si>
  <si>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</si>
  <si>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</si>
  <si>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</si>
  <si>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</si>
  <si>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</si>
  <si>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</si>
  <si>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</si>
  <si>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</si>
  <si>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</si>
  <si>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</si>
  <si>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</si>
  <si>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</si>
  <si>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</si>
  <si>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</si>
  <si>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</si>
  <si>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</si>
  <si>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</si>
  <si>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</si>
  <si>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</si>
  <si>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</si>
  <si>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</si>
  <si>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</si>
  <si>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</si>
  <si>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</si>
  <si>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</si>
  <si>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</si>
  <si>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</si>
  <si>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</si>
  <si>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</si>
  <si>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</si>
  <si>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</si>
  <si>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</si>
  <si>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</si>
  <si>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</si>
  <si>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</si>
  <si>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</si>
  <si>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</si>
  <si>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</si>
  <si>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</si>
  <si>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</si>
  <si>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</si>
  <si>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</si>
  <si>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</si>
  <si>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</si>
  <si>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</si>
  <si>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</si>
  <si>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</si>
  <si>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</si>
  <si>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</si>
  <si>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</si>
  <si>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</si>
  <si>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</si>
  <si>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</si>
  <si>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</si>
  <si>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</si>
  <si>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</si>
  <si>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</si>
  <si>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</si>
  <si>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</si>
  <si>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</si>
  <si>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</si>
  <si>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</si>
  <si>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</si>
  <si>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</si>
  <si>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</si>
  <si>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</si>
  <si>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</si>
  <si>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</si>
  <si>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</si>
  <si>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</si>
  <si>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</si>
  <si>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</si>
  <si>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</si>
  <si>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</si>
  <si>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</si>
  <si>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</si>
  <si>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</si>
  <si>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</si>
  <si>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</si>
  <si>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</si>
  <si>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</si>
  <si>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</si>
  <si>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</si>
  <si>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</si>
  <si>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</si>
  <si>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</si>
  <si>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</si>
  <si>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</si>
  <si>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</si>
  <si>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</si>
  <si>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</si>
  <si>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</si>
  <si>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</si>
  <si>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</si>
  <si>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</si>
  <si>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</si>
  <si>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</si>
  <si>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</si>
  <si>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</si>
  <si>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</si>
  <si>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</si>
  <si>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</si>
  <si>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</si>
  <si>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</si>
  <si>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</si>
  <si>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</si>
  <si>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</si>
  <si>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</si>
  <si>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</si>
  <si>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</si>
  <si>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</si>
  <si>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</si>
  <si>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</si>
  <si>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</si>
  <si>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</si>
  <si>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</si>
  <si>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</si>
  <si>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</si>
  <si>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</si>
  <si>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</si>
  <si>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</si>
  <si>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</si>
  <si>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</si>
  <si>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</si>
  <si>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</si>
  <si>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</si>
  <si>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</si>
  <si>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</si>
  <si>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</si>
  <si>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</si>
  <si>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</si>
  <si>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</si>
  <si>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</si>
  <si>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</si>
  <si>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</si>
  <si>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</si>
  <si>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</si>
  <si>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</si>
  <si>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</si>
  <si>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</si>
  <si>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</si>
  <si>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</si>
  <si>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</si>
  <si>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</si>
  <si>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</si>
  <si>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</si>
  <si>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</si>
  <si>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</si>
  <si>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</si>
  <si>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</si>
  <si>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</si>
  <si>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</si>
  <si>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</si>
  <si>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</si>
  <si>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</si>
  <si>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</si>
  <si>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</si>
  <si>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</si>
  <si>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</si>
  <si>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</si>
  <si>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</si>
  <si>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</si>
  <si>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</si>
  <si>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</si>
  <si>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</si>
  <si>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</si>
  <si>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</si>
  <si>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</si>
  <si>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</si>
  <si>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</si>
  <si>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</si>
  <si>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</si>
  <si>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</si>
  <si>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</si>
  <si>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</si>
  <si>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</si>
  <si>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</si>
  <si>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</si>
  <si>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</si>
  <si>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</si>
  <si>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</si>
  <si>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</si>
  <si>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</si>
  <si>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</si>
  <si>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</si>
  <si>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</si>
  <si>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</si>
  <si>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</si>
  <si>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</si>
  <si>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</si>
  <si>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</si>
  <si>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</si>
  <si>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</si>
  <si>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</si>
  <si>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</si>
  <si>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</si>
  <si>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</si>
  <si>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</si>
  <si>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</si>
  <si>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</si>
  <si>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</si>
  <si>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</si>
  <si>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</si>
  <si>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</si>
  <si>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</si>
  <si>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</si>
  <si>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</si>
  <si>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</si>
  <si>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</si>
  <si>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</si>
  <si>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</si>
  <si>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</si>
  <si>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</si>
  <si>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</si>
  <si>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</si>
  <si>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</si>
  <si>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</si>
  <si>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</si>
  <si>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</si>
  <si>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</si>
  <si>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</si>
  <si>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</si>
  <si>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</si>
  <si>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</si>
  <si>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</si>
  <si>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</si>
  <si>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</si>
  <si>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</si>
  <si>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</si>
  <si>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</si>
  <si>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</si>
  <si>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</si>
  <si>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</si>
  <si>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</si>
  <si>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</si>
  <si>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</si>
  <si>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</si>
  <si>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</si>
  <si>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</si>
  <si>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</si>
  <si>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</si>
  <si>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</si>
  <si>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</si>
  <si>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</si>
  <si>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</si>
  <si>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</si>
  <si>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</si>
  <si>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</si>
  <si>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</si>
  <si>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</si>
  <si>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</si>
  <si>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</si>
  <si>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</si>
  <si>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</si>
  <si>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</si>
  <si>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</si>
  <si>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</si>
  <si>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</si>
  <si>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</si>
  <si>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</si>
  <si>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</si>
  <si>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</si>
  <si>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</si>
  <si>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</si>
  <si>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</si>
  <si>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</si>
  <si>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</si>
  <si>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</si>
  <si>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</si>
  <si>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</si>
  <si>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</si>
  <si>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</si>
  <si>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</si>
  <si>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</si>
  <si>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</si>
  <si>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</si>
  <si>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</si>
  <si>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</si>
  <si>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</si>
  <si>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</si>
  <si>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</si>
  <si>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</si>
  <si>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</si>
  <si>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</si>
  <si>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</si>
  <si>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</si>
  <si>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</si>
  <si>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</si>
  <si>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</si>
  <si>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</si>
  <si>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</si>
  <si>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</si>
  <si>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</si>
  <si>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</si>
  <si>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</si>
  <si>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</si>
  <si>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</si>
  <si>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</si>
  <si>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</si>
  <si>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</si>
  <si>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</si>
  <si>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</si>
  <si>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</si>
  <si>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</si>
  <si>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</si>
  <si>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</si>
  <si>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</si>
  <si>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</si>
  <si>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</si>
  <si>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</si>
  <si>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</si>
  <si>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</si>
  <si>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</si>
  <si>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</si>
  <si>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</si>
  <si>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</si>
  <si>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</si>
  <si>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</si>
  <si>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</si>
  <si>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</si>
  <si>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</si>
  <si>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</si>
  <si>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</si>
  <si>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</si>
  <si>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</si>
  <si>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</si>
  <si>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</si>
  <si>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</si>
  <si>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</si>
  <si>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</si>
  <si>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</si>
  <si>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</si>
  <si>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</si>
  <si>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</si>
  <si>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</si>
  <si>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</si>
  <si>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</si>
  <si>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</si>
  <si>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</si>
  <si>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</si>
  <si>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</si>
  <si>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</si>
  <si>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</si>
  <si>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</si>
  <si>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</si>
  <si>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</si>
  <si>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</si>
  <si>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</si>
  <si>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</si>
  <si>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</si>
  <si>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</si>
  <si>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</si>
  <si>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</si>
  <si>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</si>
  <si>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</si>
  <si>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</si>
  <si>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</si>
  <si>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</si>
  <si>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</si>
  <si>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</si>
  <si>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</si>
  <si>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</si>
  <si>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</si>
  <si>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</si>
  <si>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</si>
  <si>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</si>
  <si>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</si>
  <si>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</si>
  <si>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</si>
  <si>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</si>
  <si>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</si>
  <si>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</si>
  <si>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</si>
  <si>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</si>
  <si>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</si>
  <si>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</si>
  <si>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</si>
  <si>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</si>
  <si>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</si>
  <si>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</si>
  <si>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</si>
  <si>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</si>
  <si>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</si>
  <si>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</si>
  <si>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</si>
  <si>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</si>
  <si>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</si>
  <si>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</si>
  <si>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</si>
  <si>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</si>
  <si>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</si>
  <si>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</si>
  <si>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</si>
  <si>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</si>
  <si>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</si>
  <si>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</si>
  <si>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</si>
  <si>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</si>
  <si>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</si>
  <si>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</si>
  <si>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</si>
  <si>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</si>
  <si>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</si>
  <si>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</si>
  <si>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</si>
  <si>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</si>
  <si>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</si>
  <si>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</si>
  <si>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</si>
  <si>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</si>
  <si>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</si>
  <si>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</si>
  <si>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</si>
  <si>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</si>
  <si>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</si>
  <si>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</si>
  <si>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</si>
  <si>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</si>
  <si>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</si>
  <si>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</si>
  <si>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</si>
  <si>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</si>
  <si>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</si>
  <si>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</si>
  <si>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</si>
  <si>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</si>
  <si>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</si>
  <si>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</si>
  <si>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</si>
  <si>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</si>
  <si>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</si>
  <si>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</si>
  <si>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</si>
  <si>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</si>
  <si>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</si>
  <si>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</si>
  <si>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</si>
  <si>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</si>
  <si>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</si>
  <si>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</si>
  <si>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</si>
  <si>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</si>
  <si>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</si>
  <si>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</si>
  <si>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</si>
  <si>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</si>
  <si>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</si>
  <si>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</si>
  <si>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</si>
  <si>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</si>
  <si>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</si>
  <si>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</si>
  <si>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</si>
  <si>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</si>
  <si>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</si>
  <si>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</si>
  <si>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</si>
  <si>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</si>
  <si>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</si>
  <si>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</si>
  <si>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</si>
  <si>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</si>
  <si>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</si>
  <si>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</si>
  <si>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</si>
  <si>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</si>
  <si>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</si>
  <si>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</si>
  <si>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</si>
  <si>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</si>
  <si>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</si>
  <si>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</si>
  <si>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</si>
  <si>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</si>
  <si>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</si>
  <si>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</si>
  <si>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</si>
  <si>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</si>
  <si>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</si>
  <si>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</si>
  <si>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</si>
  <si>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</si>
  <si>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</si>
  <si>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</si>
  <si>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</si>
  <si>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</si>
  <si>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</si>
  <si>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</si>
  <si>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</si>
  <si>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</si>
  <si>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</si>
  <si>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</si>
  <si>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</si>
  <si>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</si>
  <si>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</si>
  <si>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</si>
  <si>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</si>
  <si>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</si>
  <si>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</si>
  <si>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</si>
  <si>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</si>
  <si>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</si>
  <si>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</si>
  <si>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</si>
  <si>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</si>
  <si>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</si>
  <si>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</si>
  <si>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</si>
  <si>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</si>
  <si>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</si>
  <si>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</si>
  <si>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</si>
  <si>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</si>
  <si>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</si>
  <si>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</si>
  <si>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</si>
  <si>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</si>
  <si>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</si>
  <si>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</si>
  <si>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</si>
  <si>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</si>
  <si>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</si>
  <si>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</si>
  <si>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</si>
  <si>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</si>
  <si>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</si>
  <si>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</si>
  <si>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</si>
  <si>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</si>
  <si>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</si>
  <si>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</si>
  <si>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</si>
  <si>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</si>
  <si>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</si>
  <si>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</si>
  <si>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</si>
  <si>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</si>
  <si>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</si>
  <si>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</si>
  <si>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</si>
  <si>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</si>
  <si>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</si>
  <si>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</si>
  <si>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</si>
  <si>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</si>
  <si>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</si>
  <si>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</si>
  <si>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</si>
  <si>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</si>
  <si>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</si>
  <si>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</si>
  <si>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</si>
  <si>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</si>
  <si>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</si>
  <si>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</si>
  <si>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</si>
  <si>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</si>
  <si>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</si>
  <si>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</si>
  <si>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</si>
  <si>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</si>
  <si>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</si>
  <si>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</si>
  <si>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</si>
  <si>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</si>
  <si>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</si>
  <si>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</si>
  <si>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</si>
  <si>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</si>
  <si>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</si>
  <si>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</si>
  <si>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</si>
  <si>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</si>
  <si>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</si>
  <si>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</si>
  <si>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</si>
  <si>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</si>
  <si>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</si>
  <si>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</si>
  <si>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</si>
  <si>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</si>
  <si>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</si>
  <si>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</si>
  <si>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</si>
  <si>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</si>
  <si>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</si>
  <si>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</si>
  <si>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</si>
  <si>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</si>
  <si>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</si>
  <si>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</si>
  <si>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</si>
  <si>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</si>
  <si>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</si>
  <si>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</si>
  <si>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</si>
  <si>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</si>
  <si>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</si>
  <si>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</si>
  <si>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</si>
  <si>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</si>
  <si>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</si>
  <si>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</si>
  <si>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</si>
  <si>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</si>
  <si>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</si>
  <si>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</si>
  <si>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</si>
  <si>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</si>
  <si>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</si>
  <si>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</si>
  <si>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</si>
  <si>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</si>
  <si>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</si>
  <si>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</si>
  <si>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</si>
  <si>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</si>
  <si>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</si>
  <si>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</si>
  <si>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</si>
  <si>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</si>
  <si>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</si>
  <si>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</si>
  <si>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</si>
  <si>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</si>
  <si>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</si>
  <si>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</si>
  <si>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</si>
  <si>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</si>
  <si>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</si>
  <si>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</si>
  <si>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</si>
  <si>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</si>
  <si>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</si>
  <si>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</si>
  <si>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</si>
  <si>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</si>
  <si>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</si>
  <si>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</si>
  <si>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</si>
  <si>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</si>
  <si>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</si>
  <si>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</si>
  <si>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</si>
  <si>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</si>
  <si>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</si>
  <si>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</si>
  <si>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</si>
  <si>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</si>
  <si>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</si>
  <si>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</si>
  <si>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</si>
  <si>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</si>
  <si>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</si>
  <si>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</si>
  <si>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</si>
  <si>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</si>
  <si>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</si>
  <si>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</si>
  <si>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</si>
  <si>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</si>
  <si>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</si>
  <si>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</si>
  <si>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</si>
  <si>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</si>
  <si>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</si>
  <si>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</si>
  <si>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</si>
  <si>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</si>
  <si>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</si>
  <si>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</si>
  <si>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</si>
  <si>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</si>
  <si>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</si>
  <si>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</si>
  <si>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</si>
  <si>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</si>
  <si>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</si>
  <si>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</si>
  <si>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</si>
  <si>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</si>
  <si>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</si>
  <si>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</si>
  <si>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</si>
  <si>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</si>
  <si>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</si>
  <si>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</si>
  <si>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</si>
  <si>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</si>
  <si>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</si>
  <si>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</si>
  <si>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</si>
  <si>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</si>
  <si>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</si>
  <si>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</si>
  <si>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</si>
  <si>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</si>
  <si>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</si>
  <si>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</si>
  <si>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</si>
  <si>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</si>
  <si>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</si>
  <si>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</si>
  <si>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</si>
  <si>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</si>
  <si>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</si>
  <si>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</si>
  <si>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</si>
  <si>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</si>
  <si>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</si>
  <si>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</si>
  <si>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</si>
  <si>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</si>
  <si>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</si>
  <si>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</si>
  <si>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</si>
  <si>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</si>
  <si>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</si>
  <si>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</si>
  <si>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</si>
  <si>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</si>
  <si>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</si>
  <si>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</si>
  <si>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</si>
  <si>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</si>
  <si>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</si>
  <si>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</si>
  <si>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</si>
  <si>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</si>
  <si>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</si>
  <si>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</si>
  <si>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</si>
  <si>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</si>
  <si>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</si>
  <si>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</si>
  <si>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</si>
  <si>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</si>
  <si>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</si>
  <si>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</si>
  <si>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</si>
  <si>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</si>
  <si>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</si>
  <si>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</si>
  <si>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</si>
  <si>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</si>
  <si>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</si>
  <si>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</si>
  <si>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</si>
  <si>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</si>
  <si>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</si>
  <si>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</si>
  <si>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</si>
  <si>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</si>
  <si>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</si>
  <si>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</si>
  <si>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</si>
  <si>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</si>
  <si>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</si>
  <si>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</si>
  <si>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</si>
  <si>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</si>
  <si>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</si>
  <si>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</si>
  <si>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</si>
  <si>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</si>
  <si>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</si>
  <si>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</si>
  <si>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</si>
  <si>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</si>
  <si>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</si>
  <si>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</si>
  <si>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</si>
  <si>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</si>
  <si>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</si>
  <si>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</si>
  <si>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</si>
  <si>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</si>
  <si>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</si>
  <si>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</si>
  <si>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</si>
  <si>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</si>
  <si>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</si>
  <si>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</si>
  <si>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</si>
  <si>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</si>
  <si>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</si>
  <si>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</si>
  <si>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</si>
  <si>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</si>
  <si>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</si>
  <si>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</si>
  <si>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</si>
  <si>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</si>
  <si>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</si>
  <si>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</si>
  <si>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</si>
  <si>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</si>
  <si>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</si>
  <si>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</si>
  <si>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</si>
  <si>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</si>
  <si>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</si>
  <si>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</si>
  <si>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</si>
  <si>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</si>
  <si>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</si>
  <si>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</si>
  <si>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</si>
  <si>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</si>
  <si>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</si>
  <si>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</si>
  <si>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</si>
  <si>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</si>
  <si>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</si>
  <si>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</si>
  <si>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</si>
  <si>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</si>
  <si>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</si>
  <si>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</si>
  <si>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</si>
  <si>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</si>
  <si>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</si>
  <si>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</si>
  <si>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</si>
  <si>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</si>
  <si>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</si>
  <si>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</si>
  <si>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</si>
  <si>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</si>
  <si>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</si>
  <si>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</si>
  <si>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</si>
  <si>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</si>
  <si>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</si>
  <si>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</si>
  <si>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</si>
  <si>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</si>
  <si>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</si>
  <si>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</si>
  <si>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</si>
  <si>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</si>
  <si>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</si>
  <si>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</si>
  <si>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</si>
  <si>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</si>
  <si>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</si>
  <si>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</si>
  <si>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</si>
  <si>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</si>
  <si>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</si>
  <si>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</si>
  <si>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</si>
  <si>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</si>
  <si>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</si>
  <si>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</si>
  <si>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</si>
  <si>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</si>
  <si>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</si>
  <si>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</si>
  <si>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</si>
  <si>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</si>
  <si>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</si>
  <si>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</si>
  <si>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</si>
  <si>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</si>
  <si>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</si>
  <si>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</si>
  <si>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</si>
  <si>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</si>
  <si>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</si>
  <si>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</si>
  <si>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</si>
  <si>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</si>
  <si>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</si>
  <si>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</si>
  <si>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</si>
  <si>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</si>
  <si>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</si>
  <si>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</si>
  <si>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</si>
  <si>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</si>
  <si>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</si>
  <si>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</si>
  <si>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</si>
  <si>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</si>
  <si>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</si>
  <si>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</si>
  <si>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</si>
  <si>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</si>
  <si>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</si>
  <si>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</si>
  <si>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</si>
  <si>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</si>
  <si>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</si>
  <si>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</si>
  <si>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</si>
  <si>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</si>
  <si>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</si>
  <si>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</si>
  <si>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</si>
  <si>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</si>
  <si>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</si>
  <si>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</si>
  <si>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</si>
  <si>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</si>
  <si>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</si>
  <si>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</si>
  <si>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</si>
  <si>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</si>
  <si>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</si>
  <si>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</si>
  <si>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</si>
  <si>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</si>
  <si>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</si>
  <si>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</si>
  <si>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</si>
  <si>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</si>
  <si>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</si>
  <si>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</si>
  <si>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</si>
  <si>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</si>
  <si>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</si>
  <si>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</si>
  <si>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</si>
  <si>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</si>
  <si>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</si>
  <si>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</si>
  <si>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</si>
  <si>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</si>
  <si>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</si>
  <si>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</si>
  <si>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</si>
  <si>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</si>
  <si>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</si>
  <si>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</si>
  <si>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</si>
  <si>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</si>
  <si>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</si>
  <si>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</si>
  <si>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</si>
  <si>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</si>
  <si>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</si>
  <si>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</si>
  <si>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</si>
  <si>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</si>
  <si>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</si>
  <si>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</si>
  <si>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</si>
  <si>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</si>
  <si>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</si>
  <si>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</si>
  <si>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</si>
  <si>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</si>
  <si>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</si>
  <si>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</si>
  <si>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</si>
  <si>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</si>
  <si>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</si>
  <si>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</si>
  <si>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</si>
  <si>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</si>
  <si>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</si>
  <si>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</si>
  <si>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</si>
  <si>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</si>
  <si>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</si>
  <si>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</si>
  <si>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</si>
  <si>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</si>
  <si>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</si>
  <si>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</si>
  <si>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</si>
  <si>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</si>
  <si>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</si>
  <si>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</si>
  <si>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</si>
  <si>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</si>
  <si>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</si>
  <si>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</si>
  <si>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</si>
  <si>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</si>
  <si>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</si>
  <si>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</si>
  <si>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</si>
  <si>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</si>
  <si>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</si>
  <si>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</si>
  <si>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</si>
  <si>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</si>
  <si>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</si>
  <si>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</si>
  <si>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</si>
  <si>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</si>
  <si>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</si>
  <si>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</si>
  <si>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</si>
  <si>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</si>
  <si>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</si>
  <si>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</si>
  <si>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</si>
  <si>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</si>
  <si>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</si>
  <si>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</si>
  <si>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</si>
  <si>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</si>
  <si>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</si>
  <si>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</si>
  <si>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</si>
  <si>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</si>
  <si>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</si>
  <si>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</si>
  <si>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</si>
  <si>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</si>
  <si>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</si>
  <si>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</si>
  <si>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</si>
  <si>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</si>
  <si>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</si>
  <si>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</si>
  <si>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</si>
  <si>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</si>
  <si>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</si>
  <si>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</si>
  <si>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</si>
  <si>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</si>
  <si>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</si>
  <si>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</si>
  <si>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</si>
  <si>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</si>
  <si>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</si>
  <si>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</si>
  <si>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</si>
  <si>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</si>
  <si>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</si>
  <si>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</si>
  <si>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</si>
  <si>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</si>
  <si>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</si>
  <si>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</si>
  <si>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</si>
  <si>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</si>
  <si>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</si>
  <si>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</si>
  <si>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</si>
  <si>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</si>
  <si>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</si>
  <si>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</si>
  <si>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</si>
  <si>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</si>
  <si>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</si>
  <si>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</si>
  <si>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</si>
  <si>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</si>
  <si>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</si>
  <si>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</si>
  <si>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</si>
  <si>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</si>
  <si>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</si>
  <si>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</si>
  <si>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</si>
  <si>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</si>
  <si>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</si>
  <si>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</si>
  <si>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</si>
  <si>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</si>
  <si>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</si>
  <si>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</si>
  <si>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</si>
  <si>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</si>
  <si>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</si>
  <si>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</si>
  <si>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</si>
  <si>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</si>
  <si>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</si>
  <si>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</si>
  <si>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</si>
  <si>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</si>
  <si>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</si>
  <si>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</si>
  <si>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</si>
  <si>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</si>
  <si>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</si>
  <si>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</si>
  <si>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</si>
  <si>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</si>
  <si>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</si>
  <si>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</si>
  <si>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</si>
  <si>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</si>
  <si>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</si>
  <si>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</si>
  <si>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</si>
  <si>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</si>
  <si>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</si>
  <si>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</si>
  <si>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</si>
  <si>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</si>
  <si>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</si>
  <si>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</si>
  <si>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</si>
  <si>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</si>
  <si>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</si>
  <si>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</si>
  <si>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</si>
  <si>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</si>
  <si>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</si>
  <si>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</si>
  <si>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</si>
  <si>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</si>
  <si>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</si>
  <si>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</si>
  <si>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</si>
  <si>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</si>
  <si>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</si>
  <si>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</si>
  <si>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</si>
  <si>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</si>
  <si>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</si>
  <si>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</si>
  <si>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</si>
  <si>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</si>
  <si>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</si>
  <si>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</si>
  <si>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</si>
  <si>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</si>
  <si>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</si>
  <si>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</si>
  <si>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</si>
  <si>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</si>
  <si>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</si>
  <si>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</si>
  <si>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</si>
  <si>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</si>
  <si>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</si>
  <si>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</si>
  <si>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</si>
  <si>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</si>
  <si>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</si>
  <si>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</si>
  <si>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</si>
  <si>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</si>
  <si>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</si>
  <si>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</si>
  <si>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</si>
  <si>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</si>
  <si>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</si>
  <si>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</si>
  <si>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</si>
  <si>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</si>
  <si>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</si>
  <si>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</si>
  <si>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</si>
  <si>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</si>
  <si>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</si>
  <si>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</si>
  <si>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</si>
  <si>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</si>
  <si>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</si>
  <si>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</si>
  <si>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</si>
  <si>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</si>
  <si>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</si>
  <si>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</si>
  <si>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</si>
  <si>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</si>
  <si>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</si>
  <si>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</si>
  <si>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</si>
  <si>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</si>
  <si>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</si>
  <si>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</si>
  <si>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</si>
  <si>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</si>
  <si>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</si>
  <si>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</si>
  <si>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</si>
  <si>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</si>
  <si>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</si>
  <si>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</si>
  <si>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</si>
  <si>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</si>
  <si>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</si>
  <si>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</si>
  <si>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</si>
  <si>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</si>
  <si>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</si>
  <si>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</si>
  <si>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</si>
  <si>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</si>
  <si>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</si>
  <si>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</si>
  <si>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</si>
  <si>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</si>
  <si>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</si>
  <si>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</si>
  <si>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</si>
  <si>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</si>
  <si>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</si>
  <si>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</si>
  <si>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</si>
  <si>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</si>
  <si>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</si>
  <si>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</si>
  <si>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</si>
  <si>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</si>
  <si>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</si>
  <si>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</si>
  <si>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</si>
  <si>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</si>
  <si>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</si>
  <si>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</si>
  <si>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</si>
  <si>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</si>
  <si>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</si>
  <si>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</si>
  <si>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</si>
  <si>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</si>
  <si>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</si>
  <si>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</si>
  <si>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</si>
  <si>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</si>
  <si>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</si>
  <si>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</si>
  <si>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</si>
  <si>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</si>
  <si>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</si>
  <si>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</si>
  <si>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</si>
  <si>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</si>
  <si>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</si>
  <si>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</si>
  <si>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</si>
  <si>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</si>
  <si>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</si>
  <si>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</si>
  <si>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</si>
  <si>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</si>
  <si>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</si>
  <si>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</si>
  <si>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</si>
  <si>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</si>
  <si>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</si>
  <si>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</si>
  <si>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</si>
  <si>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</si>
  <si>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</si>
  <si>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</si>
  <si>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</si>
  <si>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</si>
  <si>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</si>
  <si>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</si>
  <si>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</si>
  <si>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</si>
  <si>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</si>
  <si>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</si>
  <si>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</si>
  <si>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</si>
  <si>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</si>
  <si>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</si>
  <si>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</si>
  <si>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</si>
  <si>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</si>
  <si>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</si>
  <si>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</si>
  <si>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</si>
  <si>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</si>
  <si>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</si>
  <si>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</si>
  <si>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</si>
  <si>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</si>
  <si>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</si>
  <si>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</si>
  <si>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</si>
  <si>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</si>
  <si>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</si>
  <si>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</si>
  <si>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</si>
  <si>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</si>
  <si>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</si>
  <si>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</si>
  <si>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</si>
  <si>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</si>
  <si>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</si>
  <si>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</si>
  <si>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</si>
  <si>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</si>
  <si>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</si>
  <si>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</si>
  <si>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</si>
  <si>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</si>
  <si>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</si>
  <si>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</si>
  <si>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</si>
  <si>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</si>
  <si>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</si>
  <si>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</si>
  <si>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</si>
  <si>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</si>
  <si>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</si>
  <si>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</si>
  <si>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</si>
  <si>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</si>
  <si>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</si>
  <si>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</si>
  <si>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</si>
  <si>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</si>
  <si>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</si>
  <si>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</si>
  <si>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</si>
  <si>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</si>
  <si>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</si>
  <si>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</si>
  <si>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</si>
  <si>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</si>
  <si>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</si>
  <si>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</si>
  <si>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</si>
  <si>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</si>
  <si>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</si>
  <si>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</si>
  <si>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</si>
  <si>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</si>
  <si>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</si>
  <si>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</si>
  <si>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</si>
  <si>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</si>
  <si>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</si>
  <si>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</si>
  <si>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</si>
  <si>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</si>
  <si>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</si>
  <si>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</si>
  <si>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</si>
  <si>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</si>
  <si>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</si>
  <si>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</si>
  <si>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</si>
  <si>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</si>
  <si>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</si>
  <si>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</si>
  <si>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</si>
  <si>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</si>
  <si>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</si>
  <si>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</si>
  <si>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</si>
  <si>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</si>
  <si>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</si>
  <si>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</si>
  <si>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</si>
  <si>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</si>
  <si>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</si>
  <si>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</si>
  <si>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</si>
  <si>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</si>
  <si>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</si>
  <si>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</si>
  <si>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</si>
  <si>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</si>
  <si>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</si>
  <si>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</si>
  <si>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</si>
  <si>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</si>
  <si>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</si>
  <si>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</si>
  <si>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</si>
  <si>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</si>
  <si>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</si>
  <si>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</si>
  <si>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</si>
  <si>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</si>
  <si>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</si>
  <si>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</si>
  <si>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</si>
  <si>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</si>
  <si>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</si>
  <si>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</si>
  <si>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</si>
  <si>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</si>
  <si>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</si>
  <si>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</si>
  <si>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</si>
  <si>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</si>
  <si>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</si>
  <si>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</si>
  <si>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</si>
  <si>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</si>
  <si>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</si>
  <si>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</si>
  <si>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</si>
  <si>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</si>
  <si>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</si>
  <si>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</si>
  <si>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</si>
  <si>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</si>
  <si>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</si>
  <si>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</si>
  <si>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</si>
  <si>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</si>
  <si>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</si>
  <si>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</si>
  <si>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</si>
  <si>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</si>
  <si>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</si>
  <si>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</si>
  <si>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</si>
  <si>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</si>
  <si>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</si>
  <si>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</si>
  <si>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</si>
  <si>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</si>
  <si>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</si>
  <si>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</si>
  <si>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</si>
  <si>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</si>
  <si>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</si>
  <si>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</si>
  <si>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</si>
  <si>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</si>
  <si>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</si>
  <si>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</si>
  <si>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</si>
  <si>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</si>
  <si>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</si>
  <si>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</si>
  <si>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</si>
  <si>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</si>
  <si>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</si>
  <si>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</si>
  <si>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</si>
  <si>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</si>
  <si>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</si>
  <si>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</si>
  <si>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</si>
  <si>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</si>
  <si>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</si>
  <si>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</si>
  <si>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</si>
  <si>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</si>
  <si>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</si>
  <si>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</si>
  <si>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</si>
  <si>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</si>
  <si>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</si>
  <si>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</si>
  <si>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</si>
  <si>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</si>
  <si>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</si>
  <si>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</si>
  <si>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</si>
  <si>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</si>
  <si>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</si>
  <si>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</si>
  <si>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</si>
  <si>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</si>
  <si>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</si>
  <si>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</si>
  <si>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</si>
  <si>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</si>
  <si>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</si>
  <si>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</si>
  <si>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</si>
  <si>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</si>
  <si>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</si>
  <si>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</si>
  <si>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</si>
  <si>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</si>
  <si>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</si>
  <si>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</si>
  <si>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</si>
  <si>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</si>
  <si>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</si>
  <si>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</si>
  <si>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</si>
  <si>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</si>
  <si>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</si>
  <si>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</si>
  <si>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</si>
  <si>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</si>
  <si>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</si>
  <si>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</si>
  <si>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</si>
  <si>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</si>
  <si>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</si>
  <si>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</si>
  <si>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</si>
  <si>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</si>
  <si>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</si>
  <si>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</si>
  <si>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</si>
  <si>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</si>
  <si>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</si>
  <si>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</si>
  <si>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</si>
  <si>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</si>
  <si>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</si>
  <si>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</si>
  <si>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</si>
  <si>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</si>
  <si>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</si>
  <si>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</si>
  <si>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</si>
  <si>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</si>
  <si>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</si>
  <si>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</si>
  <si>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</si>
  <si>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</si>
  <si>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</si>
  <si>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</si>
  <si>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</si>
  <si>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</si>
  <si>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</si>
  <si>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</si>
  <si>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</si>
  <si>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</si>
  <si>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</si>
  <si>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</si>
  <si>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</si>
  <si>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</si>
  <si>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</si>
  <si>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</si>
  <si>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</si>
  <si>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</si>
  <si>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</si>
  <si>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</si>
  <si>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</si>
  <si>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</si>
  <si>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</si>
  <si>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</si>
  <si>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</si>
  <si>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</si>
  <si>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</si>
  <si>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</si>
  <si>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</si>
  <si>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</si>
  <si>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</si>
  <si>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</si>
  <si>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</si>
  <si>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</si>
  <si>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</si>
  <si>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</si>
  <si>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</si>
  <si>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</si>
  <si>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</si>
  <si>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</si>
  <si>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</si>
  <si>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</si>
  <si>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</si>
  <si>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</si>
  <si>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</si>
  <si>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</si>
  <si>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</si>
  <si>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</si>
  <si>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</si>
  <si>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</si>
  <si>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</si>
  <si>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</si>
  <si>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</si>
  <si>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</si>
  <si>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</si>
  <si>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</si>
  <si>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</si>
  <si>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</si>
  <si>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</si>
  <si>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</si>
  <si>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</si>
  <si>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</si>
  <si>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</si>
  <si>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</si>
  <si>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</si>
  <si>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</si>
  <si>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</si>
  <si>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</si>
  <si>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</si>
  <si>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</si>
  <si>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</si>
  <si>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</si>
  <si>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</si>
  <si>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</si>
  <si>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</si>
  <si>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</si>
  <si>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</si>
  <si>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</si>
  <si>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</si>
  <si>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</si>
  <si>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</si>
  <si>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</si>
  <si>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</si>
  <si>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</si>
  <si>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</si>
  <si>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</si>
  <si>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</si>
  <si>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</si>
  <si>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</si>
  <si>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</si>
  <si>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</si>
  <si>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</si>
  <si>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</si>
  <si>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</si>
  <si>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</si>
  <si>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</si>
  <si>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</si>
  <si>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</si>
  <si>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</si>
  <si>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</si>
  <si>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</si>
  <si>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</si>
  <si>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</si>
  <si>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</si>
  <si>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</si>
  <si>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</si>
  <si>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</si>
  <si>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</si>
  <si>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</si>
  <si>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</si>
  <si>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</si>
  <si>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</si>
  <si>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</si>
  <si>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</si>
  <si>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</si>
  <si>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</si>
  <si>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</si>
  <si>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</si>
  <si>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</si>
  <si>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</si>
  <si>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</si>
  <si>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</si>
  <si>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</si>
  <si>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</si>
  <si>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</si>
  <si>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</si>
  <si>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</si>
  <si>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</si>
  <si>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</si>
  <si>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</si>
  <si>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</si>
  <si>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</si>
  <si>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</si>
  <si>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</si>
  <si>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</si>
  <si>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</si>
  <si>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</si>
  <si>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</si>
  <si>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</si>
  <si>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</si>
  <si>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</si>
  <si>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</si>
  <si>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</si>
  <si>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</si>
  <si>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</si>
  <si>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</si>
  <si>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</si>
  <si>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</si>
  <si>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</si>
  <si>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</si>
  <si>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</si>
  <si>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</si>
  <si>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</si>
  <si>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</si>
  <si>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</si>
  <si>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</si>
  <si>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</si>
  <si>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</si>
  <si>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</si>
  <si>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</si>
  <si>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</si>
  <si>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</si>
  <si>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</si>
  <si>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</si>
  <si>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</si>
  <si>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</si>
  <si>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</si>
  <si>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</si>
  <si>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</si>
  <si>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</si>
  <si>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</si>
  <si>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</si>
  <si>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</si>
  <si>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</si>
  <si>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</si>
  <si>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</si>
  <si>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</si>
  <si>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</si>
  <si>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</si>
  <si>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</si>
  <si>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</si>
  <si>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</si>
  <si>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</si>
  <si>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</si>
  <si>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</si>
  <si>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</si>
  <si>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</si>
  <si>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</si>
  <si>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</si>
  <si>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</si>
  <si>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</si>
  <si>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</si>
  <si>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</si>
  <si>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</si>
  <si>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</si>
  <si>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</si>
  <si>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</si>
  <si>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</si>
  <si>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</si>
  <si>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</si>
  <si>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</si>
  <si>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</si>
  <si>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</si>
  <si>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</si>
  <si>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</si>
  <si>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</si>
  <si>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</si>
  <si>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</si>
  <si>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</si>
  <si>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</si>
  <si>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</si>
  <si>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</si>
  <si>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</si>
  <si>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</si>
  <si>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</si>
  <si>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</si>
  <si>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</si>
  <si>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</si>
  <si>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</si>
  <si>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</si>
  <si>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</si>
  <si>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</si>
  <si>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</si>
  <si>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</si>
  <si>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</si>
  <si>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</si>
  <si>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</si>
  <si>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</si>
  <si>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</si>
  <si>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</si>
  <si>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</si>
  <si>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</si>
  <si>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</si>
  <si>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</si>
  <si>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</si>
  <si>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</si>
  <si>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</si>
  <si>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</si>
  <si>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</si>
  <si>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</si>
  <si>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</si>
  <si>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</si>
  <si>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</si>
  <si>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</si>
  <si>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</si>
  <si>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</si>
  <si>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</si>
  <si>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</si>
  <si>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</si>
  <si>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</si>
  <si>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</si>
  <si>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</si>
  <si>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</si>
  <si>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</si>
  <si>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</si>
  <si>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</si>
  <si>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</si>
  <si>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</si>
  <si>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</si>
  <si>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</si>
  <si>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</si>
  <si>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</si>
  <si>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</si>
  <si>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</si>
  <si>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</si>
  <si>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</si>
  <si>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</si>
  <si>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</si>
  <si>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</si>
  <si>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</si>
  <si>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</si>
  <si>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</si>
  <si>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</si>
  <si>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</si>
  <si>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</si>
  <si>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</si>
  <si>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</si>
  <si>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</si>
  <si>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</si>
  <si>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</si>
  <si>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</si>
  <si>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</si>
  <si>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</si>
  <si>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</si>
  <si>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</si>
  <si>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</si>
  <si>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</si>
  <si>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</si>
  <si>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</si>
  <si>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</si>
  <si>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</si>
  <si>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</si>
  <si>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</si>
  <si>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</si>
  <si>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</si>
  <si>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</si>
  <si>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</si>
  <si>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</si>
  <si>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</si>
  <si>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</si>
  <si>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</si>
  <si>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</si>
  <si>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</si>
  <si>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</si>
  <si>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</si>
  <si>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</si>
  <si>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</si>
  <si>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</si>
  <si>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</si>
  <si>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</si>
  <si>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</si>
  <si>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</si>
  <si>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</si>
  <si>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</si>
  <si>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</si>
  <si>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</si>
  <si>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</si>
  <si>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</si>
  <si>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</si>
  <si>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</si>
  <si>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</si>
  <si>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</si>
  <si>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</si>
  <si>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</si>
  <si>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</si>
  <si>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</si>
  <si>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</si>
  <si>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</si>
  <si>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</si>
  <si>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</si>
  <si>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</si>
  <si>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</si>
  <si>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</si>
  <si>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</si>
  <si>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</si>
  <si>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</si>
  <si>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</si>
  <si>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</si>
  <si>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</si>
  <si>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</si>
  <si>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</si>
  <si>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</si>
  <si>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</si>
  <si>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</si>
  <si>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</si>
  <si>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</si>
  <si>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</si>
  <si>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</si>
  <si>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</si>
  <si>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</si>
  <si>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</si>
  <si>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</si>
  <si>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</si>
  <si>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</si>
  <si>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</si>
  <si>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</si>
  <si>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</si>
  <si>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</si>
  <si>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</si>
  <si>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</si>
  <si>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</si>
  <si>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</si>
  <si>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</si>
  <si>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</si>
  <si>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</si>
  <si>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</si>
  <si>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</si>
  <si>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</si>
  <si>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</si>
  <si>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</si>
  <si>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</si>
  <si>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</si>
  <si>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</si>
  <si>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</si>
  <si>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</si>
  <si>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</si>
  <si>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</si>
  <si>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</si>
  <si>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</si>
  <si>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</si>
  <si>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</si>
  <si>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</si>
  <si>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</si>
  <si>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</si>
  <si>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</si>
  <si>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</si>
  <si>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</si>
  <si>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</si>
  <si>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</si>
  <si>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</si>
  <si>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</si>
  <si>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</si>
  <si>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</si>
  <si>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</si>
  <si>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</si>
  <si>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</si>
  <si>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</si>
  <si>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</si>
  <si>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</si>
  <si>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</si>
  <si>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</si>
  <si>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</si>
  <si>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</si>
  <si>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</si>
  <si>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</si>
  <si>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</si>
  <si>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</si>
  <si>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</si>
  <si>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</si>
  <si>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</si>
  <si>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</si>
  <si>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</si>
  <si>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</si>
  <si>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</si>
  <si>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</si>
  <si>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</si>
  <si>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</si>
  <si>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</si>
  <si>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</si>
  <si>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</si>
  <si>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</si>
  <si>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</si>
  <si>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</si>
  <si>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</si>
  <si>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</si>
  <si>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</si>
  <si>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</si>
  <si>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</si>
  <si>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</si>
  <si>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</si>
  <si>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</si>
  <si>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</si>
  <si>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</si>
  <si>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</si>
  <si>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</si>
  <si>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</si>
  <si>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</si>
  <si>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</si>
  <si>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</si>
  <si>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</si>
  <si>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</si>
  <si>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</si>
  <si>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</si>
  <si>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</si>
  <si>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</si>
  <si>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</si>
  <si>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</si>
  <si>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</si>
  <si>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</si>
  <si>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</si>
  <si>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</si>
  <si>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</si>
  <si>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</si>
  <si>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</si>
  <si>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</si>
  <si>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</si>
  <si>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</si>
  <si>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</si>
  <si>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</si>
  <si>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</si>
  <si>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</si>
  <si>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</si>
  <si>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</si>
  <si>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</si>
  <si>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</si>
  <si>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</si>
  <si>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</si>
  <si>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</si>
  <si>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</si>
  <si>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</si>
  <si>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</si>
  <si>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</si>
  <si>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</si>
  <si>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</si>
  <si>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</si>
  <si>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</si>
  <si>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</si>
  <si>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</si>
  <si>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</si>
  <si>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</si>
  <si>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</si>
  <si>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</si>
  <si>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</si>
  <si>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</si>
  <si>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</si>
  <si>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</si>
  <si>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</si>
  <si>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</si>
  <si>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</si>
  <si>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</si>
  <si>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</si>
  <si>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</si>
  <si>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</si>
  <si>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</si>
  <si>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</si>
  <si>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</si>
  <si>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</si>
  <si>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</si>
  <si>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</si>
  <si>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</si>
  <si>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</si>
  <si>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</si>
  <si>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</si>
  <si>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</si>
  <si>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</si>
  <si>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</si>
  <si>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</si>
  <si>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</si>
  <si>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</si>
  <si>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</si>
  <si>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</si>
  <si>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</si>
  <si>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</si>
  <si>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</si>
  <si>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</si>
  <si>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</si>
  <si>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</si>
  <si>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</si>
  <si>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</si>
  <si>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</si>
  <si>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</si>
  <si>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</si>
  <si>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</si>
  <si>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</si>
  <si>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</si>
  <si>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</si>
  <si>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</si>
  <si>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</si>
  <si>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</si>
  <si>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</si>
  <si>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</si>
  <si>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</si>
  <si>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</si>
  <si>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</si>
  <si>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</si>
  <si>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</si>
  <si>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</si>
  <si>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</si>
  <si>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</si>
  <si>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</si>
  <si>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</si>
  <si>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</si>
  <si>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</si>
  <si>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</si>
  <si>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</si>
  <si>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</si>
  <si>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</si>
  <si>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</si>
  <si>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</si>
  <si>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</si>
  <si>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</si>
  <si>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</si>
  <si>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</si>
  <si>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</si>
  <si>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</si>
  <si>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</si>
  <si>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</si>
  <si>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</si>
  <si>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</si>
  <si>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</si>
  <si>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</si>
  <si>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</si>
  <si>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</si>
  <si>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</si>
  <si>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</si>
  <si>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</si>
  <si>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</si>
  <si>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</si>
  <si>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</si>
  <si>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</si>
  <si>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</si>
  <si>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</si>
  <si>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</si>
  <si>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</si>
  <si>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</si>
  <si>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</si>
  <si>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</si>
  <si>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</si>
  <si>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</si>
  <si>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</si>
  <si>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</si>
  <si>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</si>
  <si>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</si>
  <si>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</si>
  <si>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</si>
  <si>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</si>
  <si>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</si>
  <si>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</si>
  <si>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</si>
  <si>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</si>
  <si>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</si>
  <si>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</si>
  <si>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</si>
  <si>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</si>
  <si>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</si>
  <si>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</si>
  <si>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</si>
  <si>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</si>
  <si>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</si>
  <si>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</si>
  <si>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</si>
  <si>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</si>
  <si>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</si>
  <si>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</si>
  <si>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</si>
  <si>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</si>
  <si>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</si>
  <si>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</si>
  <si>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</si>
  <si>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</si>
  <si>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</si>
  <si>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</si>
  <si>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</si>
  <si>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</si>
  <si>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</si>
  <si>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</si>
  <si>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</si>
  <si>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</si>
  <si>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</si>
  <si>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</si>
  <si>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</si>
  <si>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</si>
  <si>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</si>
  <si>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</si>
  <si>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</si>
  <si>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</si>
  <si>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</si>
  <si>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</si>
  <si>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</si>
  <si>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</si>
  <si>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</si>
  <si>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</si>
  <si>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</si>
  <si>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</si>
  <si>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</si>
  <si>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</si>
  <si>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</si>
  <si>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</si>
  <si>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</si>
  <si>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</si>
  <si>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</si>
  <si>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</si>
  <si>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</si>
  <si>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</si>
  <si>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</si>
  <si>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</si>
  <si>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</si>
  <si>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</si>
  <si>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</si>
  <si>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</si>
  <si>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</si>
  <si>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</si>
  <si>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</si>
  <si>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</si>
  <si>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</si>
  <si>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</si>
  <si>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</si>
  <si>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</si>
  <si>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</si>
  <si>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</si>
  <si>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</si>
  <si>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</si>
  <si>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</si>
  <si>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</si>
  <si>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</si>
  <si>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</si>
  <si>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</si>
  <si>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</si>
  <si>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</si>
  <si>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</si>
  <si>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</si>
  <si>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</si>
  <si>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</si>
  <si>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</si>
  <si>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</si>
  <si>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</si>
  <si>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</si>
  <si>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</si>
  <si>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</si>
  <si>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</si>
  <si>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</si>
  <si>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</si>
  <si>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</si>
  <si>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</si>
  <si>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</si>
  <si>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</si>
  <si>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</si>
  <si>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</si>
  <si>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</si>
  <si>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</si>
  <si>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</si>
  <si>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</si>
  <si>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</si>
  <si>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</si>
  <si>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</si>
  <si>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</si>
  <si>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</si>
  <si>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</si>
  <si>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</si>
  <si>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</si>
  <si>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</si>
  <si>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</si>
  <si>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</si>
  <si>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</si>
  <si>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</si>
  <si>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</si>
  <si>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</si>
  <si>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</si>
  <si>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</si>
  <si>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</si>
  <si>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</si>
  <si>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</si>
  <si>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</si>
  <si>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</si>
  <si>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</si>
  <si>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</si>
  <si>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</si>
  <si>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</si>
  <si>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</si>
  <si>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</si>
  <si>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</si>
  <si>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</si>
  <si>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</si>
  <si>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</si>
  <si>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</si>
  <si>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</si>
  <si>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</si>
  <si>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</si>
  <si>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</si>
  <si>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</si>
  <si>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</si>
  <si>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</si>
  <si>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</si>
  <si>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</si>
  <si>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</si>
  <si>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</si>
  <si>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</si>
  <si>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</si>
  <si>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</si>
  <si>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</si>
  <si>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</si>
  <si>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</si>
  <si>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</si>
  <si>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</si>
  <si>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</si>
  <si>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</si>
  <si>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</si>
  <si>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</si>
  <si>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</si>
  <si>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</si>
  <si>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</si>
  <si>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</si>
  <si>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</si>
  <si>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</si>
  <si>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</si>
  <si>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</si>
  <si>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</si>
  <si>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</si>
  <si>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</si>
  <si>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</si>
  <si>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</si>
  <si>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</si>
  <si>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</si>
  <si>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</si>
  <si>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</si>
  <si>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</si>
  <si>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</si>
  <si>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</si>
  <si>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</si>
  <si>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</si>
  <si>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</si>
  <si>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</si>
  <si>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</si>
  <si>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</si>
  <si>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</si>
  <si>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</si>
  <si>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</si>
  <si>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</si>
  <si>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</si>
  <si>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</si>
  <si>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</si>
  <si>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</si>
  <si>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</si>
  <si>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</si>
  <si>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</si>
  <si>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</si>
  <si>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</si>
  <si>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</si>
  <si>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</si>
  <si>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</si>
  <si>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</si>
  <si>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</si>
  <si>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</si>
  <si>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</si>
  <si>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</si>
  <si>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</si>
  <si>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</si>
  <si>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</si>
  <si>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</si>
  <si>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</si>
  <si>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</si>
  <si>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</si>
  <si>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</si>
  <si>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</si>
  <si>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</si>
  <si>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</si>
  <si>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</si>
  <si>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</si>
  <si>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</si>
  <si>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</si>
  <si>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</si>
  <si>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</si>
  <si>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</si>
  <si>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</si>
  <si>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</si>
  <si>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</si>
  <si>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</si>
  <si>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</si>
  <si>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</si>
  <si>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</si>
  <si>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</si>
  <si>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</si>
  <si>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</si>
  <si>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</si>
  <si>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</si>
  <si>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</si>
  <si>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</si>
  <si>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</si>
  <si>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</si>
  <si>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</si>
  <si>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</si>
  <si>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</si>
  <si>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</si>
  <si>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</si>
  <si>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</si>
  <si>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</si>
  <si>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</si>
  <si>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</si>
  <si>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</si>
  <si>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</si>
  <si>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</si>
  <si>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</si>
  <si>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</si>
  <si>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</si>
  <si>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</si>
  <si>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</si>
  <si>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</si>
  <si>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</si>
  <si>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</si>
  <si>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</si>
  <si>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</si>
  <si>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</si>
  <si>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</si>
  <si>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</si>
  <si>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</si>
  <si>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</si>
  <si>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</si>
  <si>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</si>
  <si>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</si>
  <si>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</si>
  <si>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</si>
  <si>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</si>
  <si>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</si>
  <si>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</si>
  <si>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</si>
  <si>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</si>
  <si>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</si>
  <si>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</si>
  <si>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</si>
  <si>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</si>
  <si>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</si>
  <si>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</si>
  <si>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</si>
  <si>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</si>
  <si>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</si>
  <si>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</si>
  <si>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</si>
  <si>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</si>
  <si>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</si>
  <si>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</si>
  <si>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</si>
  <si>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</si>
  <si>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</si>
  <si>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</si>
  <si>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</si>
  <si>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</si>
  <si>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</si>
  <si>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</si>
  <si>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</si>
  <si>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</si>
  <si>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</si>
  <si>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</si>
  <si>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</si>
  <si>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</si>
  <si>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</si>
  <si>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</si>
  <si>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</si>
  <si>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</si>
  <si>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</si>
  <si>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</si>
  <si>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</si>
  <si>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</si>
  <si>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</si>
  <si>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</si>
  <si>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</si>
  <si>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</si>
  <si>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</si>
  <si>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</si>
  <si>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</si>
  <si>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</si>
  <si>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</si>
  <si>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</si>
  <si>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</si>
  <si>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</si>
  <si>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</si>
  <si>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</si>
  <si>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</si>
  <si>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</si>
  <si>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</si>
  <si>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</si>
  <si>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</si>
  <si>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</si>
  <si>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</si>
  <si>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</si>
  <si>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</si>
  <si>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</si>
  <si>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</si>
  <si>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</si>
  <si>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</si>
  <si>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</si>
  <si>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</si>
  <si>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</si>
  <si>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</si>
  <si>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</si>
  <si>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</si>
  <si>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</si>
  <si>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</si>
  <si>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</si>
  <si>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</si>
  <si>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</si>
  <si>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</si>
  <si>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</si>
  <si>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</si>
  <si>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</si>
  <si>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</si>
  <si>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</si>
  <si>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</si>
  <si>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</si>
  <si>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</si>
  <si>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</si>
  <si>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</si>
  <si>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</si>
  <si>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</si>
  <si>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</si>
  <si>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</si>
  <si>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</si>
  <si>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</si>
  <si>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</si>
  <si>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</si>
  <si>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</si>
  <si>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</si>
  <si>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</si>
  <si>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</si>
  <si>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</si>
  <si>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</si>
  <si>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</si>
  <si>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</si>
  <si>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</si>
  <si>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</si>
  <si>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</si>
  <si>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</si>
  <si>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</si>
  <si>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</si>
  <si>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</si>
  <si>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</si>
  <si>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</si>
  <si>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</si>
  <si>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</si>
  <si>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</si>
  <si>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</si>
  <si>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</si>
  <si>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</si>
  <si>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</si>
  <si>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</si>
  <si>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</si>
  <si>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</si>
  <si>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</si>
  <si>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</si>
  <si>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</si>
  <si>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</si>
  <si>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</si>
  <si>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</si>
  <si>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</si>
  <si>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</si>
  <si>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</si>
  <si>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</si>
  <si>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</si>
  <si>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</si>
  <si>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</si>
  <si>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</si>
  <si>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</si>
  <si>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</si>
  <si>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</si>
  <si>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</si>
  <si>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</si>
  <si>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</si>
  <si>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</si>
  <si>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</si>
  <si>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</si>
  <si>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</si>
  <si>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</si>
  <si>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</si>
  <si>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</si>
  <si>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</si>
  <si>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</si>
  <si>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</si>
  <si>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</si>
  <si>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</si>
  <si>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</si>
  <si>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</si>
  <si>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</si>
  <si>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</si>
  <si>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</si>
  <si>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</si>
  <si>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</si>
  <si>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</si>
  <si>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</si>
  <si>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</si>
  <si>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</si>
  <si>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</si>
  <si>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</si>
  <si>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</si>
  <si>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</si>
  <si>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</si>
  <si>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</si>
  <si>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</si>
  <si>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</si>
  <si>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</si>
  <si>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</si>
  <si>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</si>
  <si>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</si>
  <si>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</si>
  <si>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</si>
  <si>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</si>
  <si>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</si>
  <si>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</si>
  <si>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</si>
  <si>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</si>
  <si>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</si>
  <si>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</si>
  <si>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</si>
  <si>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</si>
  <si>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</si>
  <si>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</si>
  <si>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</si>
  <si>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</si>
  <si>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</si>
  <si>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</si>
  <si>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</si>
  <si>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</si>
  <si>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</si>
  <si>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</si>
  <si>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</si>
  <si>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</si>
  <si>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</si>
  <si>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</si>
  <si>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</si>
  <si>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</si>
  <si>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</si>
  <si>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</si>
  <si>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</si>
  <si>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</si>
  <si>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</si>
  <si>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</si>
  <si>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</si>
  <si>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</si>
  <si>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</si>
  <si>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</si>
  <si>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</si>
  <si>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</si>
  <si>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</si>
  <si>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</si>
  <si>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</si>
  <si>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</si>
  <si>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</si>
  <si>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</si>
  <si>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</si>
  <si>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</si>
  <si>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</si>
  <si>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</si>
  <si>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</si>
  <si>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</si>
  <si>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</si>
  <si>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</si>
  <si>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</si>
  <si>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</si>
  <si>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</si>
  <si>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</si>
  <si>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</si>
  <si>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</si>
  <si>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</si>
  <si>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</si>
  <si>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</si>
  <si>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</si>
  <si>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</si>
  <si>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</si>
  <si>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</si>
  <si>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</si>
  <si>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</si>
  <si>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</si>
  <si>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</si>
  <si>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</si>
  <si>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</si>
  <si>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</si>
  <si>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</si>
  <si>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</si>
  <si>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</si>
  <si>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</si>
  <si>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</si>
  <si>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</si>
  <si>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</si>
  <si>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</si>
  <si>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</si>
  <si>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</si>
  <si>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</si>
  <si>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</si>
  <si>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</si>
  <si>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</si>
  <si>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</si>
  <si>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</si>
  <si>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</si>
  <si>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</si>
  <si>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</si>
  <si>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</si>
  <si>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</si>
  <si>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</si>
  <si>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</si>
  <si>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</si>
  <si>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</si>
  <si>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</si>
  <si>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</si>
  <si>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</si>
  <si>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</si>
  <si>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</si>
  <si>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</si>
  <si>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</si>
  <si>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</si>
  <si>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</si>
  <si>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</si>
  <si>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</si>
  <si>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</si>
  <si>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</si>
  <si>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</si>
  <si>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</si>
  <si>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</si>
  <si>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</si>
  <si>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</si>
  <si>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</si>
  <si>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</si>
  <si>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</si>
  <si>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</si>
  <si>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</si>
  <si>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</si>
  <si>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</si>
  <si>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</si>
  <si>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</si>
  <si>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</si>
  <si>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</si>
  <si>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</si>
  <si>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</si>
  <si>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</si>
  <si>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</si>
  <si>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</si>
  <si>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</si>
  <si>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</si>
  <si>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</si>
  <si>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</si>
  <si>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</si>
  <si>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</si>
  <si>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</si>
  <si>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</si>
  <si>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</si>
  <si>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</si>
  <si>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</si>
  <si>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</si>
  <si>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</si>
  <si>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</si>
  <si>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</si>
  <si>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</si>
  <si>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</si>
  <si>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</si>
  <si>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</si>
  <si>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</si>
  <si>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</si>
  <si>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</si>
  <si>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</si>
  <si>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</si>
  <si>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</si>
  <si>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</si>
  <si>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</si>
  <si>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</si>
  <si>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</si>
  <si>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</si>
  <si>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</si>
  <si>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</si>
  <si>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</si>
  <si>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</si>
  <si>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</si>
  <si>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</si>
  <si>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</si>
  <si>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</si>
  <si>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</si>
  <si>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</si>
  <si>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</si>
  <si>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</si>
  <si>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</si>
  <si>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</si>
  <si>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</si>
  <si>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</si>
  <si>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</si>
  <si>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</si>
  <si>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</si>
  <si>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</si>
  <si>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</si>
  <si>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</si>
  <si>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</si>
  <si>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</si>
  <si>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</si>
  <si>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</si>
  <si>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</si>
  <si>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</si>
  <si>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</si>
  <si>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</si>
  <si>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</si>
  <si>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</si>
  <si>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</si>
  <si>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</si>
  <si>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</si>
  <si>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</si>
  <si>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</si>
  <si>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</si>
  <si>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</si>
  <si>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</si>
  <si>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</si>
  <si>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</si>
  <si>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</si>
  <si>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</si>
  <si>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</si>
  <si>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</si>
  <si>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</si>
  <si>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</si>
  <si>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</si>
  <si>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</si>
  <si>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</si>
  <si>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</si>
  <si>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</si>
  <si>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</si>
  <si>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</si>
  <si>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</si>
  <si>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</si>
  <si>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</si>
  <si>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</si>
  <si>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</si>
  <si>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</si>
  <si>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</si>
  <si>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</si>
  <si>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</si>
  <si>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</si>
  <si>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</si>
  <si>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</si>
  <si>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</si>
  <si>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</si>
  <si>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</si>
  <si>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</si>
  <si>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</si>
  <si>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</si>
  <si>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</si>
  <si>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</si>
  <si>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</si>
  <si>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</si>
  <si>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</si>
  <si>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</si>
  <si>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</si>
  <si>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</si>
  <si>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</si>
  <si>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</si>
  <si>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</si>
  <si>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</si>
  <si>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</si>
  <si>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</si>
  <si>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</si>
  <si>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</si>
  <si>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</si>
  <si>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</si>
  <si>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</si>
  <si>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</si>
  <si>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</si>
  <si>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</si>
  <si>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</si>
  <si>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</si>
  <si>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</si>
  <si>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</si>
  <si>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</si>
  <si>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</si>
  <si>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</si>
  <si>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</si>
  <si>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</si>
  <si>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</si>
  <si>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</si>
  <si>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</si>
  <si>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</si>
  <si>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</si>
  <si>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</si>
  <si>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</si>
  <si>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</si>
  <si>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</si>
  <si>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</si>
  <si>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</si>
  <si>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</si>
  <si>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</si>
  <si>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</si>
  <si>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</si>
  <si>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</si>
  <si>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</si>
  <si>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</si>
  <si>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</si>
  <si>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</si>
  <si>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</si>
  <si>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</si>
  <si>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</si>
  <si>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</si>
  <si>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</si>
  <si>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</si>
  <si>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</si>
  <si>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</si>
  <si>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</si>
  <si>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</si>
  <si>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</si>
  <si>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</si>
  <si>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</si>
  <si>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</si>
  <si>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</si>
  <si>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</si>
  <si>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</si>
  <si>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</si>
  <si>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</si>
  <si>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</si>
  <si>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</si>
  <si>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</si>
  <si>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</si>
  <si>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</si>
  <si>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</si>
  <si>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</si>
  <si>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</si>
  <si>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</si>
  <si>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</si>
  <si>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</si>
  <si>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</si>
  <si>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</si>
  <si>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</si>
  <si>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</si>
  <si>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</si>
  <si>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</si>
  <si>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</si>
  <si>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</si>
  <si>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</si>
  <si>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</si>
  <si>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</si>
  <si>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</si>
  <si>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</si>
  <si>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</si>
  <si>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</si>
  <si>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</si>
  <si>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</si>
  <si>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</si>
  <si>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</si>
  <si>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</si>
  <si>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</si>
  <si>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</si>
  <si>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</si>
  <si>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</si>
  <si>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</si>
  <si>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</si>
  <si>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</si>
  <si>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</si>
  <si>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</si>
  <si>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</si>
  <si>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</si>
  <si>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</si>
  <si>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</si>
  <si>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</si>
  <si>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</si>
  <si>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</si>
  <si>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</si>
  <si>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</si>
  <si>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</si>
  <si>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</si>
  <si>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</si>
  <si>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</si>
  <si>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</si>
  <si>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</si>
  <si>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</si>
  <si>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</si>
  <si>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</si>
  <si>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</si>
  <si>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</si>
  <si>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</si>
  <si>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</si>
  <si>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</si>
  <si>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</si>
  <si>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</si>
  <si>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</si>
  <si>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</si>
  <si>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</si>
  <si>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</si>
  <si>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</si>
  <si>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</si>
  <si>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</si>
  <si>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</si>
  <si>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</si>
  <si>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</si>
  <si>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</si>
  <si>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</si>
  <si>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</si>
  <si>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</si>
  <si>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</si>
  <si>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</si>
  <si>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</si>
  <si>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</si>
  <si>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</si>
  <si>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</si>
  <si>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</si>
  <si>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</si>
  <si>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</si>
  <si>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</si>
  <si>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</si>
  <si>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</si>
  <si>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</si>
  <si>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</si>
  <si>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</si>
  <si>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</si>
  <si>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</si>
  <si>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</si>
  <si>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</si>
  <si>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</si>
  <si>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</si>
  <si>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</si>
  <si>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</si>
  <si>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</si>
  <si>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</si>
  <si>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</si>
  <si>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</si>
  <si>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</si>
  <si>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</si>
  <si>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</si>
  <si>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</si>
  <si>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</si>
  <si>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</si>
  <si>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</si>
  <si>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</si>
  <si>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</si>
  <si>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</si>
  <si>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</si>
  <si>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</si>
  <si>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</si>
  <si>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</si>
  <si>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</si>
  <si>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</si>
  <si>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</si>
  <si>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</si>
  <si>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</si>
  <si>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</si>
  <si>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</si>
  <si>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</si>
  <si>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</si>
  <si>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</si>
  <si>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</si>
  <si>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</si>
  <si>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</si>
  <si>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</si>
  <si>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</si>
  <si>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</si>
  <si>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</si>
  <si>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</si>
  <si>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</si>
  <si>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</si>
  <si>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</si>
  <si>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</si>
  <si>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</si>
  <si>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</si>
  <si>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</si>
  <si>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</si>
  <si>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</si>
  <si>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</si>
  <si>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</si>
  <si>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</si>
  <si>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</si>
  <si>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</si>
  <si>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</si>
  <si>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</si>
  <si>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</si>
  <si>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</si>
  <si>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</si>
  <si>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</si>
  <si>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</si>
  <si>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</si>
  <si>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</si>
  <si>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</si>
  <si>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</si>
  <si>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</si>
  <si>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</si>
  <si>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</si>
  <si>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</si>
  <si>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</si>
  <si>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</si>
  <si>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</si>
  <si>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</si>
  <si>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</si>
  <si>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</si>
  <si>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</si>
  <si>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</si>
  <si>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</si>
  <si>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</si>
  <si>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</si>
  <si>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</si>
  <si>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</si>
  <si>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</si>
  <si>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</si>
  <si>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</si>
  <si>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</si>
  <si>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</si>
  <si>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</si>
  <si>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</si>
  <si>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</si>
  <si>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</si>
  <si>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</si>
  <si>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</si>
  <si>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</si>
  <si>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</si>
  <si>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</si>
  <si>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</si>
  <si>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</si>
  <si>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</si>
  <si>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</si>
  <si>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</si>
  <si>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</si>
  <si>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</si>
  <si>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</si>
  <si>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</si>
  <si>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</si>
  <si>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</si>
  <si>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</si>
  <si>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</si>
  <si>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</si>
  <si>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</si>
  <si>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</si>
  <si>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</si>
  <si>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</si>
  <si>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</si>
  <si>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</si>
  <si>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</si>
  <si>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</si>
  <si>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</si>
  <si>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</si>
  <si>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</si>
  <si>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</si>
  <si>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</si>
  <si>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</si>
  <si>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</si>
  <si>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</si>
  <si>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</si>
  <si>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</si>
  <si>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</si>
  <si>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</si>
  <si>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</si>
  <si>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</si>
  <si>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</si>
  <si>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</si>
  <si>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</si>
  <si>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</si>
  <si>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</si>
  <si>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</si>
  <si>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</si>
  <si>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</si>
  <si>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</si>
  <si>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</si>
  <si>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</si>
  <si>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</si>
  <si>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</si>
  <si>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</si>
  <si>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</si>
  <si>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</si>
  <si>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</si>
  <si>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</si>
  <si>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</si>
  <si>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</si>
  <si>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</si>
  <si>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</si>
  <si>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</si>
  <si>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</si>
  <si>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</si>
  <si>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</si>
  <si>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</si>
  <si>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</si>
  <si>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</si>
  <si>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</si>
  <si>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</si>
  <si>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</si>
  <si>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</si>
  <si>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</si>
  <si>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</si>
  <si>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</si>
  <si>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</si>
  <si>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</si>
  <si>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</si>
  <si>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</si>
  <si>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</si>
  <si>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</si>
  <si>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</si>
  <si>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</si>
  <si>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</si>
  <si>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</si>
  <si>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</si>
  <si>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</si>
  <si>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</si>
  <si>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</si>
  <si>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</si>
  <si>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</si>
  <si>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</si>
  <si>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</si>
  <si>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</si>
  <si>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</si>
  <si>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</si>
  <si>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</si>
  <si>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</si>
  <si>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</si>
  <si>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</si>
  <si>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</si>
  <si>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</si>
  <si>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</si>
  <si>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</si>
  <si>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</si>
  <si>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</si>
  <si>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</si>
  <si>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</si>
  <si>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</si>
  <si>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</si>
  <si>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</si>
  <si>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</si>
  <si>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</si>
  <si>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</si>
  <si>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</si>
  <si>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</si>
  <si>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</si>
  <si>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</si>
  <si>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</si>
  <si>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</si>
  <si>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</si>
  <si>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</si>
  <si>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</si>
  <si>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</si>
  <si>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</si>
  <si>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</si>
  <si>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</si>
  <si>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</si>
  <si>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</si>
  <si>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</si>
  <si>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</si>
  <si>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</si>
  <si>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</si>
  <si>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</si>
  <si>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</si>
  <si>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</si>
  <si>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</si>
  <si>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</si>
  <si>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</si>
  <si>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</si>
  <si>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</si>
  <si>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</si>
  <si>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</si>
  <si>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</si>
  <si>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</si>
  <si>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</si>
  <si>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</si>
  <si>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</si>
  <si>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</si>
  <si>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</si>
  <si>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</si>
  <si>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</si>
  <si>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</si>
  <si>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</si>
  <si>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</si>
  <si>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</si>
  <si>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</si>
  <si>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</si>
  <si>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</si>
  <si>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</si>
  <si>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</si>
  <si>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</si>
  <si>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</si>
  <si>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</si>
  <si>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</si>
  <si>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</si>
  <si>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</si>
  <si>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</si>
  <si>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</si>
  <si>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</si>
  <si>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</si>
  <si>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</si>
  <si>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</si>
  <si>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</si>
  <si>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</si>
  <si>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</si>
  <si>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</si>
  <si>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</si>
  <si>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</si>
  <si>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</si>
  <si>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</si>
  <si>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</si>
  <si>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</si>
  <si>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</si>
  <si>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</si>
  <si>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</si>
  <si>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</si>
  <si>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</si>
  <si>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</si>
  <si>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</si>
  <si>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</si>
  <si>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</si>
  <si>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</si>
  <si>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</si>
  <si>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</si>
  <si>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</si>
  <si>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</si>
  <si>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</si>
  <si>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</si>
  <si>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</si>
  <si>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</si>
  <si>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</si>
  <si>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</si>
  <si>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</si>
  <si>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</si>
  <si>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</si>
  <si>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</si>
  <si>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</si>
  <si>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</si>
  <si>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</si>
  <si>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</si>
  <si>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</si>
  <si>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</si>
  <si>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</si>
  <si>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</si>
  <si>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</si>
  <si>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</si>
  <si>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</si>
  <si>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</si>
  <si>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</si>
  <si>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</si>
  <si>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</si>
  <si>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</si>
  <si>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</si>
  <si>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</si>
  <si>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</si>
  <si>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</si>
  <si>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</si>
  <si>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</si>
  <si>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</si>
  <si>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</si>
  <si>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</si>
  <si>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</si>
  <si>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</si>
  <si>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</si>
  <si>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</si>
  <si>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</si>
  <si>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</si>
  <si>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</si>
  <si>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</si>
  <si>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</si>
  <si>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</si>
  <si>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</si>
  <si>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</si>
  <si>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</si>
  <si>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</si>
  <si>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</si>
  <si>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</si>
  <si>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</si>
  <si>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</si>
  <si>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</si>
  <si>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</si>
  <si>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</si>
  <si>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</si>
  <si>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</si>
  <si>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</si>
  <si>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</si>
  <si>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</si>
  <si>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</si>
  <si>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</si>
  <si>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</si>
  <si>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</si>
  <si>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</si>
  <si>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</si>
  <si>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</si>
  <si>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</si>
  <si>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</si>
  <si>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</si>
  <si>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</si>
  <si>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</si>
  <si>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</si>
  <si>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</si>
  <si>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</si>
  <si>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</si>
  <si>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</si>
  <si>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</si>
  <si>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</si>
  <si>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</si>
  <si>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</si>
  <si>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</si>
  <si>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</si>
  <si>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</si>
  <si>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</si>
  <si>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</si>
  <si>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</si>
  <si>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</si>
  <si>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</si>
  <si>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</si>
  <si>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</si>
  <si>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</si>
  <si>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</si>
  <si>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</si>
  <si>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</si>
  <si>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</si>
  <si>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</si>
  <si>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</si>
  <si>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</si>
  <si>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</si>
  <si>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</si>
  <si>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</si>
  <si>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</si>
  <si>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</si>
  <si>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</si>
  <si>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</si>
  <si>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</si>
  <si>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</si>
  <si>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</si>
  <si>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</si>
  <si>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</si>
  <si>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</si>
  <si>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</si>
  <si>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</si>
  <si>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</si>
  <si>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</si>
  <si>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</si>
  <si>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</si>
  <si>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</si>
  <si>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</si>
  <si>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</si>
  <si>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</si>
  <si>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</si>
  <si>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</si>
  <si>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</si>
  <si>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</si>
  <si>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</si>
  <si>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</si>
  <si>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</si>
  <si>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</si>
  <si>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</si>
  <si>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</si>
  <si>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</si>
  <si>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</si>
  <si>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</si>
  <si>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</si>
  <si>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</si>
  <si>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</si>
  <si>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</si>
  <si>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</si>
  <si>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</si>
  <si>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</si>
  <si>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</si>
  <si>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</si>
  <si>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</si>
  <si>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</si>
  <si>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</si>
  <si>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</si>
  <si>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</si>
  <si>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</si>
  <si>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</si>
  <si>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</si>
  <si>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</si>
  <si>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</si>
  <si>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</si>
  <si>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</si>
  <si>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</si>
  <si>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</si>
  <si>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</si>
  <si>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</si>
  <si>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</si>
  <si>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</si>
  <si>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</si>
  <si>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</si>
  <si>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</si>
  <si>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</si>
  <si>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</si>
  <si>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</si>
  <si>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</si>
  <si>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</si>
  <si>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</si>
  <si>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</si>
  <si>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</si>
  <si>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</si>
  <si>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</si>
  <si>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</si>
  <si>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</si>
  <si>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</si>
  <si>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</si>
  <si>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</si>
  <si>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</si>
  <si>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</si>
  <si>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</si>
  <si>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</si>
  <si>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</si>
  <si>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</si>
  <si>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</si>
  <si>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</si>
  <si>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</si>
  <si>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</si>
  <si>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</si>
  <si>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</si>
  <si>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</si>
  <si>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</si>
  <si>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</si>
  <si>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</si>
  <si>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</si>
  <si>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</si>
  <si>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</si>
  <si>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</si>
  <si>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</si>
  <si>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</si>
  <si>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</si>
  <si>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</si>
  <si>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</si>
  <si>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</si>
  <si>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</si>
  <si>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</si>
  <si>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</si>
  <si>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</si>
  <si>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</si>
  <si>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</si>
  <si>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</si>
  <si>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</si>
  <si>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</si>
  <si>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</si>
  <si>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</si>
  <si>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</si>
  <si>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</si>
  <si>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</si>
  <si>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</si>
  <si>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</si>
  <si>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</si>
  <si>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</si>
  <si>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</si>
  <si>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</si>
  <si>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</si>
  <si>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</si>
  <si>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</si>
  <si>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</si>
  <si>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</si>
  <si>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</si>
  <si>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</si>
  <si>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</si>
  <si>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</si>
  <si>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</si>
  <si>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</si>
  <si>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</si>
  <si>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</si>
  <si>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</si>
  <si>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</si>
  <si>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</si>
  <si>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</si>
  <si>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</si>
  <si>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</si>
  <si>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</si>
  <si>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</si>
  <si>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</si>
  <si>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</si>
  <si>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</si>
  <si>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</si>
  <si>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</si>
  <si>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</si>
  <si>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</si>
  <si>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</si>
  <si>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</si>
  <si>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</si>
  <si>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</si>
  <si>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</si>
  <si>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</si>
  <si>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</si>
  <si>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</si>
  <si>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</si>
  <si>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</si>
  <si>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</si>
  <si>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</si>
  <si>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</si>
  <si>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</si>
  <si>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</si>
  <si>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</si>
  <si>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</si>
  <si>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</si>
  <si>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</si>
  <si>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</si>
  <si>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</si>
  <si>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</si>
  <si>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</si>
  <si>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</si>
  <si>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</si>
  <si>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</si>
  <si>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</si>
  <si>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</si>
  <si>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</si>
  <si>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</si>
  <si>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</si>
  <si>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</si>
  <si>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</si>
  <si>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</si>
  <si>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</si>
  <si>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</si>
  <si>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</si>
  <si>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</si>
  <si>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</si>
  <si>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</si>
  <si>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</si>
  <si>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</si>
  <si>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</si>
  <si>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</si>
  <si>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</si>
  <si>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</si>
  <si>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</si>
  <si>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</si>
  <si>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</si>
  <si>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</si>
  <si>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</si>
  <si>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</si>
  <si>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</si>
  <si>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</si>
  <si>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</si>
  <si>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</si>
  <si>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</si>
  <si>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</si>
  <si>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</si>
  <si>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</si>
  <si>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</si>
  <si>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</si>
  <si>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</si>
  <si>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</si>
  <si>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</si>
  <si>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</si>
  <si>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</si>
  <si>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</si>
  <si>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</si>
  <si>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</si>
  <si>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</si>
  <si>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</si>
  <si>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</si>
  <si>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</si>
  <si>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</si>
  <si>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</si>
  <si>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</si>
  <si>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</si>
  <si>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</si>
  <si>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</si>
  <si>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</si>
  <si>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</si>
  <si>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</si>
  <si>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</si>
  <si>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</si>
  <si>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</si>
  <si>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</si>
  <si>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</si>
  <si>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</si>
  <si>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</si>
  <si>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</si>
  <si>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</si>
  <si>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</si>
  <si>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</si>
  <si>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</si>
  <si>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</si>
  <si>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</si>
  <si>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</si>
  <si>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</si>
  <si>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</si>
  <si>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</si>
  <si>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</si>
  <si>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</si>
  <si>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</si>
  <si>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</si>
  <si>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</si>
  <si>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</si>
  <si>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</si>
  <si>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</si>
  <si>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</si>
  <si>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</si>
  <si>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</si>
  <si>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</si>
  <si>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</si>
  <si>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</si>
  <si>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</si>
  <si>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</si>
  <si>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</si>
  <si>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</si>
  <si>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</si>
  <si>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</si>
  <si>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</si>
  <si>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</si>
  <si>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</si>
  <si>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</si>
  <si>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</si>
  <si>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</si>
  <si>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</si>
  <si>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</si>
  <si>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</si>
  <si>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</si>
  <si>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</si>
  <si>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</si>
  <si>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</si>
  <si>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</si>
  <si>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</si>
  <si>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</si>
  <si>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</si>
  <si>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</si>
  <si>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</si>
  <si>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</si>
  <si>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</si>
  <si>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</si>
  <si>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</si>
  <si>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</si>
  <si>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</si>
  <si>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</si>
  <si>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</si>
  <si>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</si>
  <si>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</si>
  <si>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</si>
  <si>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</si>
  <si>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</si>
  <si>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</si>
  <si>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</si>
  <si>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</si>
  <si>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</si>
  <si>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</si>
  <si>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</si>
  <si>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</si>
  <si>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</si>
  <si>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</si>
  <si>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</si>
  <si>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</si>
  <si>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</si>
  <si>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</si>
  <si>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</si>
  <si>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</si>
  <si>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</si>
  <si>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</si>
  <si>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</si>
  <si>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</si>
  <si>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</si>
  <si>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</si>
  <si>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</si>
  <si>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</si>
  <si>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</si>
  <si>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</si>
  <si>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</si>
  <si>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</si>
  <si>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</si>
  <si>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</si>
  <si>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</si>
  <si>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</si>
  <si>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</si>
  <si>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</si>
  <si>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</si>
  <si>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</si>
  <si>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</si>
  <si>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</si>
  <si>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</si>
  <si>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</si>
  <si>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</si>
  <si>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</si>
  <si>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</si>
  <si>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</si>
  <si>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</si>
  <si>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</si>
  <si>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</si>
  <si>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</si>
  <si>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</si>
  <si>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</si>
  <si>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</si>
  <si>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</si>
  <si>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</si>
  <si>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</si>
  <si>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</si>
  <si>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</si>
  <si>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</si>
  <si>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</si>
  <si>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</si>
  <si>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</si>
  <si>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</si>
  <si>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</si>
  <si>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</si>
  <si>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</si>
  <si>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</si>
  <si>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</si>
  <si>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</si>
  <si>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</si>
  <si>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</si>
  <si>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</si>
  <si>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</si>
  <si>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</si>
  <si>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</si>
  <si>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</si>
  <si>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</si>
  <si>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</si>
  <si>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</si>
  <si>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</si>
  <si>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</si>
  <si>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</si>
  <si>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</si>
  <si>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</si>
  <si>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</si>
  <si>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</si>
  <si>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</si>
  <si>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</si>
  <si>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</si>
  <si>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</si>
  <si>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</si>
  <si>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</si>
  <si>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</si>
  <si>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</si>
  <si>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</si>
  <si>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</si>
  <si>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</si>
  <si>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</si>
  <si>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</si>
  <si>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</si>
  <si>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</si>
  <si>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</si>
  <si>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</si>
  <si>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</si>
  <si>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</si>
  <si>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</si>
  <si>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</si>
  <si>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</si>
  <si>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</si>
  <si>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</si>
  <si>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</si>
  <si>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</si>
  <si>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</si>
  <si>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</si>
  <si>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</si>
  <si>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</si>
  <si>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</si>
  <si>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</si>
  <si>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</si>
  <si>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</si>
  <si>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</si>
  <si>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</si>
  <si>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</si>
  <si>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</si>
  <si>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</si>
  <si>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</si>
  <si>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</si>
  <si>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</si>
  <si>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</si>
  <si>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</si>
  <si>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</si>
  <si>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</si>
  <si>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</si>
  <si>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</si>
  <si>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</si>
  <si>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</si>
  <si>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</si>
  <si>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</si>
  <si>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</si>
  <si>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</si>
  <si>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</si>
  <si>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</si>
  <si>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</si>
  <si>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</si>
  <si>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</si>
  <si>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</si>
  <si>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</si>
  <si>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</si>
  <si>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</si>
  <si>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</si>
  <si>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</si>
  <si>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</si>
  <si>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</si>
  <si>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</si>
  <si>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</si>
  <si>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</si>
  <si>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</si>
  <si>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</si>
  <si>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</si>
  <si>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</si>
  <si>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</si>
  <si>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</si>
  <si>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</si>
  <si>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</si>
  <si>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</si>
  <si>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</si>
  <si>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</si>
  <si>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</si>
  <si>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</si>
  <si>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</si>
  <si>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</si>
  <si>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</si>
  <si>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</si>
  <si>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</si>
  <si>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</si>
  <si>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</si>
  <si>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</si>
  <si>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</si>
  <si>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</si>
  <si>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</si>
  <si>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</si>
  <si>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</si>
  <si>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</si>
  <si>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</si>
  <si>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</si>
  <si>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</si>
  <si>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</si>
  <si>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</si>
  <si>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</si>
  <si>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</si>
  <si>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</si>
  <si>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</si>
  <si>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</si>
  <si>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</si>
  <si>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</si>
  <si>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</si>
  <si>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</si>
  <si>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</si>
  <si>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</si>
  <si>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</si>
  <si>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</si>
  <si>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</si>
  <si>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</si>
  <si>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</si>
  <si>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</si>
  <si>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</si>
  <si>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</si>
  <si>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</si>
  <si>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</si>
  <si>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</si>
  <si>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</si>
  <si>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</si>
  <si>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</si>
  <si>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</si>
  <si>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</si>
  <si>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</si>
  <si>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</si>
  <si>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</si>
  <si>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</si>
  <si>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</si>
  <si>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</si>
  <si>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</si>
  <si>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</si>
  <si>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</si>
  <si>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</si>
  <si>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</si>
  <si>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</si>
  <si>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</si>
  <si>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</si>
  <si>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</si>
  <si>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</si>
  <si>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</si>
  <si>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</si>
  <si>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</si>
  <si>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</si>
  <si>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</si>
  <si>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</si>
  <si>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</si>
  <si>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</si>
  <si>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</si>
  <si>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</si>
  <si>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</si>
  <si>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</si>
  <si>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</si>
  <si>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</si>
  <si>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</si>
  <si>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</si>
  <si>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</si>
  <si>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</si>
  <si>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</si>
  <si>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</si>
  <si>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</si>
  <si>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</si>
  <si>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</si>
  <si>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</si>
  <si>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</si>
  <si>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</si>
  <si>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</si>
  <si>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</si>
  <si>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</si>
  <si>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</si>
  <si>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</si>
  <si>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</si>
  <si>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</si>
  <si>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</si>
  <si>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</si>
  <si>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</si>
  <si>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</si>
  <si>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</si>
  <si>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</si>
  <si>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</si>
  <si>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</si>
  <si>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</si>
  <si>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</si>
  <si>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</si>
  <si>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</si>
  <si>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</si>
  <si>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</si>
  <si>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</si>
  <si>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</si>
  <si>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</si>
  <si>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</si>
  <si>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</si>
  <si>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</si>
  <si>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</si>
  <si>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</si>
  <si>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</si>
  <si>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</si>
  <si>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</si>
  <si>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</si>
  <si>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</si>
  <si>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</si>
  <si>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</si>
  <si>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</si>
  <si>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</si>
  <si>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</si>
  <si>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</si>
  <si>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</si>
  <si>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</si>
  <si>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</si>
  <si>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</si>
  <si>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</si>
  <si>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</si>
  <si>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</si>
  <si>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</si>
  <si>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</si>
  <si>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</si>
  <si>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</si>
  <si>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</si>
  <si>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</si>
  <si>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</si>
  <si>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</si>
  <si>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</si>
  <si>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</si>
  <si>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</si>
  <si>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</si>
  <si>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</si>
  <si>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</si>
  <si>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</si>
  <si>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</si>
  <si>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</si>
  <si>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</si>
  <si>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</si>
  <si>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</si>
  <si>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</si>
  <si>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</si>
  <si>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</si>
  <si>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</si>
  <si>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</si>
  <si>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</si>
  <si>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</si>
  <si>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</si>
  <si>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</si>
  <si>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</si>
  <si>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</si>
  <si>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</si>
  <si>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</si>
  <si>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</si>
  <si>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</si>
  <si>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</si>
  <si>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</si>
  <si>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</si>
  <si>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</si>
  <si>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</si>
  <si>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</si>
  <si>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</si>
  <si>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</si>
  <si>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</si>
  <si>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</si>
  <si>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</si>
  <si>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</si>
  <si>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</si>
  <si>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</si>
  <si>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</si>
  <si>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</si>
  <si>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</si>
  <si>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</si>
  <si>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</si>
  <si>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</si>
  <si>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</si>
  <si>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</si>
  <si>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</si>
  <si>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</si>
  <si>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</si>
  <si>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</si>
  <si>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</si>
  <si>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</si>
  <si>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</si>
  <si>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</si>
  <si>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</si>
  <si>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</si>
  <si>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</si>
  <si>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</si>
  <si>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</si>
  <si>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</si>
  <si>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</si>
  <si>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</si>
  <si>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</si>
  <si>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</si>
  <si>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</si>
  <si>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</si>
  <si>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</si>
  <si>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</si>
  <si>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</si>
  <si>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</si>
  <si>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</si>
  <si>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</si>
  <si>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</si>
  <si>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</si>
  <si>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</si>
  <si>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</si>
  <si>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</si>
  <si>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</si>
  <si>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</si>
  <si>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</si>
  <si>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</si>
  <si>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</si>
  <si>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</si>
  <si>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</si>
  <si>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</si>
  <si>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</si>
  <si>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</si>
  <si>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</si>
  <si>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</si>
  <si>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</si>
  <si>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</si>
  <si>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</si>
  <si>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</si>
  <si>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</si>
  <si>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</si>
  <si>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</si>
  <si>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</si>
  <si>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</si>
  <si>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</si>
  <si>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</si>
  <si>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</si>
  <si>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</si>
  <si>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</si>
  <si>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</si>
  <si>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</si>
  <si>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</si>
  <si>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</si>
  <si>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</si>
  <si>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</si>
  <si>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</si>
  <si>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</si>
  <si>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</si>
  <si>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</si>
  <si>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</si>
  <si>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</si>
  <si>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</si>
  <si>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</si>
  <si>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</si>
  <si>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</si>
  <si>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</si>
  <si>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</si>
  <si>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</si>
  <si>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</si>
  <si>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</si>
  <si>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</si>
  <si>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</si>
  <si>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</si>
  <si>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</si>
  <si>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</si>
  <si>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</si>
  <si>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</si>
  <si>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</si>
  <si>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</si>
  <si>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</si>
  <si>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</si>
  <si>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</si>
  <si>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</si>
  <si>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</si>
  <si>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</si>
  <si>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</si>
  <si>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</si>
  <si>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</si>
  <si>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</si>
  <si>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</si>
  <si>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</si>
  <si>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</si>
  <si>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</si>
  <si>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</si>
  <si>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</si>
  <si>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</si>
  <si>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</si>
  <si>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</si>
  <si>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</si>
  <si>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</si>
  <si>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</si>
  <si>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</si>
  <si>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</si>
  <si>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</si>
  <si>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</si>
  <si>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</si>
  <si>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</si>
  <si>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</si>
  <si>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</si>
  <si>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</si>
  <si>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</si>
  <si>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</si>
  <si>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</si>
  <si>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</si>
  <si>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</si>
  <si>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</si>
  <si>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</si>
  <si>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</si>
  <si>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</si>
  <si>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</si>
  <si>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</si>
  <si>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</si>
  <si>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</si>
  <si>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</si>
  <si>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</si>
  <si>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</si>
  <si>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</si>
  <si>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</si>
  <si>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</si>
  <si>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</si>
  <si>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</si>
  <si>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</si>
  <si>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</si>
  <si>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</si>
  <si>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</si>
  <si>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</si>
  <si>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</si>
  <si>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</si>
  <si>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</si>
  <si>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</si>
  <si>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</si>
  <si>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</si>
  <si>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</si>
  <si>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</si>
  <si>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</si>
  <si>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</si>
  <si>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</si>
  <si>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</si>
  <si>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</si>
  <si>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</si>
  <si>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</si>
  <si>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</si>
  <si>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</si>
  <si>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</si>
  <si>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</si>
  <si>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</si>
  <si>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</si>
  <si>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</si>
  <si>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</si>
  <si>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</si>
  <si>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</si>
  <si>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</si>
  <si>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</si>
  <si>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</si>
  <si>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</si>
  <si>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</si>
  <si>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</si>
  <si>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</si>
  <si>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</si>
  <si>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</si>
  <si>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</si>
  <si>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</si>
  <si>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</si>
  <si>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</si>
  <si>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</si>
  <si>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</si>
  <si>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</si>
  <si>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</si>
  <si>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</si>
  <si>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</si>
  <si>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</si>
  <si>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</si>
  <si>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</si>
  <si>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</si>
  <si>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</si>
  <si>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</si>
  <si>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</si>
  <si>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</si>
  <si>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</si>
  <si>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</si>
  <si>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</si>
  <si>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</si>
  <si>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</si>
  <si>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</si>
  <si>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</si>
  <si>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</si>
  <si>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</si>
  <si>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</si>
  <si>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</si>
  <si>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</si>
  <si>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</si>
  <si>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</si>
  <si>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</si>
  <si>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</si>
  <si>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</si>
  <si>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</si>
  <si>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</si>
  <si>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</si>
  <si>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</si>
  <si>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</si>
  <si>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</si>
  <si>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</si>
  <si>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</si>
  <si>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</si>
  <si>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</si>
  <si>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</si>
  <si>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</si>
  <si>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</si>
  <si>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</si>
  <si>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</si>
  <si>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</si>
  <si>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</si>
  <si>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</si>
  <si>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</si>
  <si>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</si>
  <si>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</si>
  <si>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</si>
  <si>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</si>
  <si>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</si>
  <si>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</si>
  <si>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</si>
  <si>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</si>
  <si>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</si>
  <si>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</si>
  <si>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</si>
  <si>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</si>
  <si>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</si>
  <si>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</si>
  <si>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</si>
  <si>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</si>
  <si>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</si>
  <si>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</si>
  <si>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</si>
  <si>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</si>
  <si>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</si>
  <si>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</si>
  <si>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</si>
  <si>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</si>
  <si>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</si>
  <si>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</si>
  <si>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</si>
  <si>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</si>
  <si>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</si>
  <si>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</si>
  <si>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</si>
  <si>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</si>
  <si>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</si>
  <si>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</si>
  <si>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</si>
  <si>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</si>
  <si>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</si>
  <si>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</si>
  <si>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</si>
  <si>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</si>
  <si>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</si>
  <si>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</si>
  <si>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</si>
  <si>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</si>
  <si>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</si>
  <si>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</si>
  <si>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</si>
  <si>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</si>
  <si>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</si>
  <si>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</si>
  <si>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</si>
  <si>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</si>
  <si>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</si>
  <si>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</si>
  <si>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</si>
  <si>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</si>
  <si>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</si>
  <si>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</si>
  <si>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</si>
  <si>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</si>
  <si>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</si>
  <si>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</si>
  <si>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</si>
  <si>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</si>
  <si>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</si>
  <si>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</si>
  <si>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</si>
  <si>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</si>
  <si>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</si>
  <si>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</si>
  <si>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</si>
  <si>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</si>
  <si>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</si>
  <si>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</si>
  <si>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</si>
  <si>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</si>
  <si>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</si>
  <si>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</si>
  <si>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</si>
  <si>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</si>
  <si>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</si>
  <si>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</si>
  <si>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</si>
  <si>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</si>
  <si>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</si>
  <si>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</si>
  <si>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</si>
  <si>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</si>
  <si>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</si>
  <si>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</si>
  <si>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</si>
  <si>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</si>
  <si>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</si>
  <si>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</si>
  <si>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</si>
  <si>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</si>
  <si>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</si>
  <si>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</si>
  <si>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</si>
  <si>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</si>
  <si>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</si>
  <si>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</si>
  <si>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</si>
  <si>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</si>
  <si>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</si>
  <si>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</si>
  <si>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</si>
  <si>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</si>
  <si>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</si>
  <si>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</si>
  <si>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</si>
  <si>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</si>
  <si>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</si>
  <si>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</si>
  <si>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</si>
  <si>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</si>
  <si>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</si>
  <si>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</si>
  <si>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</si>
  <si>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</si>
  <si>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</si>
  <si>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</si>
  <si>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</si>
  <si>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</si>
  <si>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</si>
  <si>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</si>
  <si>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</si>
  <si>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</si>
  <si>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</si>
  <si>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</si>
  <si>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</si>
  <si>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</si>
  <si>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</si>
  <si>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</si>
  <si>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</si>
  <si>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</si>
  <si>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</si>
  <si>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</si>
  <si>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</si>
  <si>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</si>
  <si>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</si>
  <si>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</si>
  <si>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</si>
  <si>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</si>
  <si>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</si>
  <si>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</si>
  <si>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</si>
  <si>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</si>
  <si>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</si>
  <si>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</si>
  <si>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</si>
  <si>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</si>
  <si>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</si>
  <si>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</si>
  <si>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</si>
  <si>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</si>
  <si>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</si>
  <si>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</si>
  <si>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</si>
  <si>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</si>
  <si>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</si>
  <si>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</si>
  <si>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</si>
  <si>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</si>
  <si>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</si>
  <si>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</si>
  <si>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</si>
  <si>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</si>
  <si>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</si>
  <si>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</si>
  <si>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</si>
  <si>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</si>
  <si>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</si>
  <si>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</si>
  <si>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</si>
  <si>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</si>
  <si>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</si>
  <si>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</si>
  <si>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</si>
  <si>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</si>
  <si>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</si>
  <si>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</si>
  <si>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</si>
  <si>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</si>
  <si>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</si>
  <si>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</si>
  <si>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</si>
  <si>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</si>
  <si>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</si>
  <si>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</si>
  <si>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</si>
  <si>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</si>
  <si>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</si>
  <si>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</si>
  <si>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</si>
  <si>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</si>
  <si>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</si>
  <si>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</si>
  <si>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</si>
  <si>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</si>
  <si>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</si>
  <si>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</si>
  <si>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</si>
  <si>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</si>
  <si>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</si>
  <si>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</si>
  <si>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</si>
  <si>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</si>
  <si>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</si>
  <si>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</si>
  <si>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</si>
  <si>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</si>
  <si>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</si>
  <si>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</si>
  <si>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</si>
  <si>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</si>
  <si>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</si>
  <si>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</si>
  <si>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</si>
  <si>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</si>
  <si>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</si>
  <si>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</si>
  <si>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</si>
  <si>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</si>
  <si>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</si>
  <si>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</si>
  <si>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</si>
  <si>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</si>
  <si>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</si>
  <si>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</si>
  <si>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</si>
  <si>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</si>
  <si>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</si>
  <si>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</si>
  <si>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</si>
  <si>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</si>
  <si>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</si>
  <si>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</si>
  <si>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</si>
  <si>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</si>
  <si>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</si>
  <si>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</si>
  <si>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</si>
  <si>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</si>
  <si>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</si>
  <si>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</si>
  <si>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</si>
  <si>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</si>
  <si>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</si>
  <si>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</si>
  <si>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</si>
  <si>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</si>
  <si>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</si>
  <si>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</si>
  <si>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</si>
  <si>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</si>
  <si>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</si>
  <si>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</si>
  <si>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</si>
  <si>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</si>
  <si>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</si>
  <si>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</si>
  <si>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</si>
  <si>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</si>
  <si>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</si>
  <si>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</si>
  <si>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</si>
  <si>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</si>
  <si>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</si>
  <si>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</si>
  <si>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</si>
  <si>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</si>
  <si>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</si>
  <si>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</si>
  <si>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</si>
  <si>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</si>
  <si>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</si>
  <si>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</si>
  <si>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</si>
  <si>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</si>
  <si>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</si>
  <si>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</si>
  <si>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</si>
  <si>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</si>
  <si>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</si>
  <si>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</si>
  <si>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</si>
  <si>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</si>
  <si>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</si>
  <si>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</si>
  <si>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</si>
  <si>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</si>
  <si>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</si>
  <si>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</si>
  <si>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</si>
  <si>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</si>
  <si>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</si>
  <si>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</si>
  <si>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</si>
  <si>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</si>
  <si>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</si>
  <si>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</si>
  <si>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</si>
  <si>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</si>
  <si>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</si>
  <si>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</si>
  <si>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</si>
  <si>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</si>
  <si>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</si>
  <si>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</si>
  <si>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</si>
  <si>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</si>
  <si>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</si>
  <si>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</si>
  <si>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</si>
  <si>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</si>
  <si>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</si>
  <si>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</si>
  <si>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</si>
  <si>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</si>
  <si>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</si>
  <si>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</si>
  <si>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</si>
  <si>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</si>
  <si>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</si>
  <si>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</si>
  <si>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</si>
  <si>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</si>
  <si>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</si>
  <si>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</si>
  <si>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</si>
  <si>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</si>
  <si>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</si>
  <si>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</si>
  <si>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</si>
  <si>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</si>
  <si>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</si>
  <si>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</si>
  <si>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</si>
  <si>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</si>
  <si>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</si>
  <si>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</si>
  <si>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</si>
  <si>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</si>
  <si>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</si>
  <si>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</si>
  <si>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</si>
  <si>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</si>
  <si>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</si>
  <si>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</si>
  <si>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</si>
  <si>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</si>
  <si>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</si>
  <si>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</si>
  <si>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</si>
  <si>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</si>
  <si>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</si>
  <si>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</si>
  <si>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</si>
  <si>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</si>
  <si>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</si>
  <si>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</si>
  <si>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</si>
  <si>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</si>
  <si>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</si>
  <si>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</si>
  <si>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</si>
  <si>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</si>
  <si>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</si>
  <si>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</si>
  <si>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</si>
  <si>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</si>
  <si>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</si>
  <si>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</si>
  <si>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</si>
  <si>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</si>
  <si>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</si>
  <si>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</si>
  <si>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</si>
  <si>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</si>
  <si>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</si>
  <si>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</si>
  <si>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</si>
  <si>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</si>
  <si>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</si>
  <si>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</si>
  <si>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</si>
  <si>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</si>
  <si>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</si>
  <si>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</si>
  <si>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</si>
  <si>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</si>
  <si>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</si>
  <si>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</si>
  <si>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</si>
  <si>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</si>
  <si>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</si>
  <si>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</si>
  <si>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</si>
  <si>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</si>
  <si>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</si>
  <si>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</si>
  <si>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</si>
  <si>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</si>
  <si>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</si>
  <si>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</si>
  <si>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</si>
  <si>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</si>
  <si>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</si>
  <si>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</si>
  <si>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</si>
  <si>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</si>
  <si>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</si>
  <si>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</si>
  <si>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</si>
  <si>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</si>
  <si>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</si>
  <si>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</si>
  <si>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</si>
  <si>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</si>
  <si>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</si>
  <si>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</si>
  <si>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</si>
  <si>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</si>
  <si>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</si>
  <si>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</si>
  <si>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</si>
  <si>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</si>
  <si>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</si>
  <si>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</si>
  <si>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</si>
  <si>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</si>
  <si>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</si>
  <si>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</si>
  <si>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</si>
  <si>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</si>
  <si>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</si>
  <si>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</si>
  <si>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</si>
  <si>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</si>
  <si>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</si>
  <si>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</si>
  <si>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</si>
  <si>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</si>
  <si>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</si>
  <si>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</si>
  <si>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</si>
  <si>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</si>
  <si>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</si>
  <si>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</si>
  <si>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</si>
  <si>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</si>
  <si>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</si>
  <si>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</si>
  <si>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</si>
  <si>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</si>
  <si>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</si>
  <si>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</si>
  <si>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</si>
  <si>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</si>
  <si>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</si>
  <si>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</si>
  <si>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</si>
  <si>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</si>
  <si>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</si>
  <si>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</si>
  <si>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</si>
  <si>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</si>
  <si>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</si>
  <si>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</si>
  <si>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</si>
  <si>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</si>
  <si>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</si>
  <si>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</si>
  <si>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</si>
  <si>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</si>
  <si>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</si>
  <si>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</si>
  <si>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</si>
  <si>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</si>
  <si>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</si>
  <si>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</si>
  <si>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</si>
  <si>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</si>
  <si>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</si>
  <si>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</si>
  <si>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</si>
  <si>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</si>
  <si>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</si>
  <si>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</si>
  <si>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</si>
  <si>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</si>
  <si>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</si>
  <si>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</si>
  <si>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</si>
  <si>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</si>
  <si>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</si>
  <si>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</si>
  <si>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</si>
  <si>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</si>
  <si>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</si>
  <si>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</si>
  <si>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</si>
  <si>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</si>
  <si>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</si>
  <si>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</si>
  <si>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</si>
  <si>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</si>
  <si>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</si>
  <si>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</si>
  <si>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</si>
  <si>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</si>
  <si>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</si>
  <si>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</si>
  <si>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</si>
  <si>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</si>
  <si>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</si>
  <si>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</si>
  <si>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</si>
  <si>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</si>
  <si>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</si>
  <si>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</si>
  <si>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</si>
  <si>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</si>
  <si>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</si>
  <si>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</si>
  <si>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</si>
  <si>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</si>
  <si>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</si>
  <si>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</si>
  <si>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</si>
  <si>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</si>
  <si>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</si>
  <si>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</si>
  <si>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</si>
  <si>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</si>
  <si>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</si>
  <si>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</si>
  <si>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</si>
  <si>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</si>
  <si>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</si>
  <si>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</si>
  <si>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</si>
  <si>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</si>
  <si>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</si>
  <si>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</si>
  <si>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</si>
  <si>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</si>
  <si>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</si>
  <si>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</si>
  <si>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</si>
  <si>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</si>
  <si>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</si>
  <si>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</si>
  <si>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</si>
  <si>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</si>
  <si>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</si>
  <si>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</si>
  <si>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</si>
  <si>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</si>
  <si>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</si>
  <si>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</si>
  <si>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</si>
  <si>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</si>
  <si>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</si>
  <si>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</si>
  <si>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</si>
  <si>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</si>
  <si>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</si>
  <si>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</si>
  <si>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</si>
  <si>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</si>
  <si>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</si>
  <si>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</si>
  <si>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</si>
  <si>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</si>
  <si>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</si>
  <si>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</si>
  <si>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</si>
  <si>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</si>
  <si>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</si>
  <si>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</si>
  <si>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</si>
  <si>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</si>
  <si>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</si>
  <si>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</si>
  <si>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</si>
  <si>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</si>
  <si>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</si>
  <si>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</si>
  <si>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</si>
  <si>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</si>
  <si>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</si>
  <si>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</si>
  <si>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</si>
  <si>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</si>
  <si>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</si>
  <si>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</si>
  <si>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</si>
  <si>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</si>
  <si>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</si>
  <si>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</si>
  <si>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</si>
  <si>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</si>
  <si>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</si>
  <si>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</si>
  <si>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</si>
  <si>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</si>
  <si>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</si>
  <si>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</si>
  <si>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</si>
  <si>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</si>
  <si>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</si>
  <si>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</si>
  <si>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</si>
  <si>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</si>
  <si>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</si>
  <si>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</si>
  <si>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</si>
  <si>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</si>
  <si>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</si>
  <si>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</si>
  <si>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</si>
  <si>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</si>
  <si>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</si>
  <si>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</si>
  <si>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</si>
  <si>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</si>
  <si>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</si>
  <si>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</si>
  <si>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</si>
  <si>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</si>
  <si>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</si>
  <si>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</si>
  <si>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</si>
  <si>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</si>
  <si>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</si>
  <si>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</si>
  <si>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</si>
  <si>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</si>
  <si>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</si>
  <si>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</si>
  <si>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</si>
  <si>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</si>
  <si>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</si>
  <si>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</si>
  <si>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</si>
  <si>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</si>
  <si>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</si>
  <si>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</si>
  <si>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</si>
  <si>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</si>
  <si>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</si>
  <si>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</si>
  <si>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</si>
  <si>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</si>
  <si>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</si>
  <si>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</si>
  <si>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</si>
  <si>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</si>
  <si>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</si>
  <si>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</si>
  <si>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</si>
  <si>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</si>
  <si>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</si>
  <si>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</si>
  <si>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</si>
  <si>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</si>
  <si>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</si>
  <si>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</si>
  <si>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</si>
  <si>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</si>
  <si>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</si>
  <si>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</si>
  <si>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</si>
  <si>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</si>
  <si>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</si>
  <si>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</si>
  <si>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</si>
  <si>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</si>
  <si>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</si>
  <si>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</si>
  <si>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</si>
  <si>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</si>
  <si>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</si>
  <si>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</si>
  <si>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</si>
  <si>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</si>
  <si>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</si>
  <si>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</si>
  <si>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</si>
  <si>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</si>
  <si>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</si>
  <si>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</si>
  <si>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</si>
  <si>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</si>
  <si>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</si>
  <si>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</si>
  <si>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</si>
  <si>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</si>
  <si>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</si>
  <si>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</si>
  <si>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</si>
  <si>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</si>
  <si>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</si>
  <si>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</si>
  <si>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</si>
  <si>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</si>
  <si>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</si>
  <si>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</si>
  <si>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</si>
  <si>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</si>
  <si>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</si>
  <si>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</si>
  <si>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</si>
  <si>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</si>
  <si>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</si>
  <si>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</si>
  <si>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</si>
  <si>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</si>
  <si>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</si>
  <si>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</si>
  <si>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</si>
  <si>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</si>
  <si>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</si>
  <si>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</si>
  <si>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</si>
  <si>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</si>
  <si>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</si>
  <si>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</si>
  <si>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</si>
  <si>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</si>
  <si>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</si>
  <si>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</si>
  <si>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</si>
  <si>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</si>
  <si>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</si>
  <si>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</si>
  <si>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</si>
  <si>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</si>
  <si>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</si>
  <si>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</si>
  <si>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</si>
  <si>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</si>
  <si>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</si>
  <si>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</si>
  <si>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</si>
  <si>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</si>
  <si>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</si>
  <si>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</si>
  <si>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</si>
  <si>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</si>
  <si>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</si>
  <si>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</si>
  <si>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</si>
  <si>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</si>
  <si>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</si>
  <si>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</si>
  <si>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</si>
  <si>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</si>
  <si>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</si>
  <si>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</si>
  <si>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</si>
  <si>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</si>
  <si>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</si>
  <si>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</si>
  <si>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</si>
  <si>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</si>
  <si>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</si>
  <si>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</si>
  <si>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</si>
  <si>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</si>
  <si>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</si>
  <si>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</si>
  <si>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</si>
  <si>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</si>
  <si>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</si>
  <si>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</si>
  <si>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</si>
  <si>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</si>
  <si>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</si>
  <si>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</si>
  <si>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</si>
  <si>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</si>
  <si>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</si>
  <si>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</si>
  <si>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</si>
  <si>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</si>
  <si>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</si>
  <si>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</si>
  <si>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</si>
  <si>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</si>
  <si>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</si>
  <si>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</si>
  <si>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</si>
  <si>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</si>
  <si>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</si>
  <si>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</si>
  <si>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</si>
  <si>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</si>
  <si>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</si>
  <si>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</si>
  <si>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</si>
  <si>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</si>
  <si>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</si>
  <si>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</si>
  <si>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</si>
  <si>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</si>
  <si>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</si>
  <si>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</si>
  <si>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</si>
  <si>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</si>
  <si>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</si>
  <si>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</si>
  <si>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</si>
  <si>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</si>
  <si>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</si>
  <si>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</si>
  <si>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</si>
  <si>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</si>
  <si>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</si>
  <si>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</si>
  <si>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</si>
  <si>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</si>
  <si>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</si>
  <si>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</si>
  <si>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</si>
  <si>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</si>
  <si>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</si>
  <si>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</si>
  <si>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</si>
  <si>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</si>
  <si>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</si>
  <si>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</si>
  <si>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</si>
  <si>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</si>
  <si>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</si>
  <si>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</si>
  <si>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</si>
  <si>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</si>
  <si>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</si>
  <si>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</si>
  <si>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</si>
  <si>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</si>
  <si>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</si>
  <si>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</si>
  <si>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</si>
  <si>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</si>
  <si>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</si>
  <si>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</si>
  <si>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</si>
  <si>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</si>
  <si>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</si>
  <si>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</si>
  <si>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</si>
  <si>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</si>
  <si>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</si>
  <si>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</si>
  <si>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</si>
  <si>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</si>
  <si>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</si>
  <si>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</si>
  <si>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</si>
  <si>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</si>
  <si>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</si>
  <si>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</si>
  <si>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</si>
  <si>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</si>
  <si>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</si>
  <si>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</si>
  <si>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</si>
  <si>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</si>
  <si>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</si>
  <si>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</si>
  <si>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</si>
  <si>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</si>
  <si>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</si>
  <si>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</si>
  <si>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</si>
  <si>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</si>
  <si>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</si>
  <si>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</si>
  <si>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</si>
  <si>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</si>
  <si>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</si>
  <si>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</si>
  <si>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</si>
  <si>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</si>
  <si>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</si>
  <si>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</si>
  <si>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</si>
  <si>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</si>
  <si>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</si>
  <si>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</si>
  <si>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</si>
  <si>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</si>
  <si>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</si>
  <si>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</si>
  <si>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</si>
  <si>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</si>
  <si>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</si>
  <si>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</si>
  <si>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</si>
  <si>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</si>
  <si>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</si>
  <si>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</si>
  <si>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</si>
  <si>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</si>
  <si>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</si>
  <si>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</si>
  <si>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</si>
  <si>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</si>
  <si>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</si>
  <si>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</si>
  <si>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</si>
  <si>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</si>
  <si>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</si>
  <si>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</si>
  <si>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</si>
  <si>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</si>
  <si>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</si>
  <si>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</si>
  <si>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</si>
  <si>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</si>
  <si>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</si>
  <si>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</si>
  <si>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</si>
  <si>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</si>
  <si>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</si>
  <si>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</si>
  <si>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</si>
  <si>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</si>
  <si>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</si>
  <si>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</si>
  <si>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</si>
  <si>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</si>
  <si>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</si>
  <si>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</si>
  <si>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</si>
  <si>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</si>
  <si>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</si>
  <si>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</si>
  <si>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</si>
  <si>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</si>
  <si>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</si>
  <si>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</si>
  <si>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</si>
  <si>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</si>
  <si>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</si>
  <si>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</si>
  <si>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</si>
  <si>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</si>
  <si>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</si>
  <si>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</si>
  <si>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</si>
  <si>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</si>
  <si>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</si>
  <si>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</si>
  <si>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</si>
  <si>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</si>
  <si>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</si>
  <si>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</si>
  <si>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</si>
  <si>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</si>
  <si>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</si>
  <si>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</si>
  <si>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</si>
  <si>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</si>
  <si>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</si>
  <si>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</si>
  <si>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</si>
  <si>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</si>
  <si>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</si>
  <si>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</si>
  <si>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</si>
  <si>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</si>
  <si>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</si>
  <si>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</si>
  <si>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</si>
  <si>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</si>
  <si>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</si>
  <si>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</si>
  <si>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</si>
  <si>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</si>
  <si>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</si>
  <si>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</si>
  <si>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</si>
  <si>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</si>
  <si>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</si>
  <si>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</si>
  <si>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</si>
  <si>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</si>
  <si>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</si>
  <si>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</si>
  <si>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</si>
  <si>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</si>
  <si>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</si>
  <si>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</si>
  <si>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</si>
  <si>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</si>
  <si>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</si>
  <si>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</si>
  <si>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</si>
  <si>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</si>
  <si>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</si>
  <si>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</si>
  <si>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</si>
  <si>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</si>
  <si>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</si>
  <si>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</si>
  <si>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</si>
  <si>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</si>
  <si>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</si>
  <si>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</si>
  <si>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</si>
  <si>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</si>
  <si>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</si>
  <si>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</si>
  <si>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</si>
  <si>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</si>
  <si>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</si>
  <si>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</si>
  <si>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</si>
  <si>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</si>
  <si>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</si>
  <si>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</si>
  <si>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</si>
  <si>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</si>
  <si>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</si>
  <si>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</si>
  <si>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</si>
  <si>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</si>
  <si>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</si>
  <si>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</si>
  <si>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</si>
  <si>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</si>
  <si>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</si>
  <si>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</si>
  <si>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</si>
  <si>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</si>
  <si>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</si>
  <si>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</si>
  <si>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</si>
  <si>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</si>
  <si>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</si>
  <si>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</si>
  <si>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</si>
  <si>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</si>
  <si>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</si>
  <si>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</si>
  <si>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</si>
  <si>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</si>
  <si>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</si>
  <si>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</si>
  <si>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</si>
  <si>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</si>
  <si>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</si>
  <si>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</si>
  <si>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</si>
  <si>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</si>
  <si>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</si>
  <si>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</si>
  <si>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</si>
  <si>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</si>
  <si>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</si>
  <si>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</si>
  <si>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</si>
  <si>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</si>
  <si>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</si>
  <si>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</si>
  <si>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</si>
  <si>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</si>
  <si>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</si>
  <si>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</si>
  <si>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</si>
  <si>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</si>
  <si>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</si>
  <si>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</si>
  <si>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</si>
  <si>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</si>
  <si>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</si>
  <si>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</si>
  <si>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</si>
  <si>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</si>
  <si>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</si>
  <si>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</si>
  <si>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</si>
  <si>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</si>
  <si>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</si>
  <si>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</si>
  <si>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</si>
  <si>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</si>
  <si>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</si>
  <si>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</si>
  <si>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</si>
  <si>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</si>
  <si>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</si>
  <si>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</si>
  <si>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</si>
  <si>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</si>
  <si>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</si>
  <si>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</si>
  <si>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</si>
  <si>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</si>
  <si>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</si>
  <si>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</si>
  <si>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</si>
  <si>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</si>
  <si>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</si>
  <si>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</si>
  <si>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</si>
  <si>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</si>
  <si>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</si>
  <si>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</si>
  <si>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</si>
  <si>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</si>
  <si>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</si>
  <si>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</si>
  <si>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</si>
  <si>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</si>
  <si>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</si>
  <si>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</si>
  <si>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</si>
  <si>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</si>
  <si>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</si>
  <si>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</si>
  <si>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</si>
  <si>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</si>
  <si>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</si>
  <si>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</si>
  <si>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</si>
  <si>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</si>
  <si>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</si>
  <si>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</si>
  <si>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</si>
  <si>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</si>
  <si>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</si>
  <si>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</si>
  <si>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</si>
  <si>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</si>
  <si>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</si>
  <si>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</si>
  <si>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</si>
  <si>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</si>
  <si>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</si>
  <si>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</si>
  <si>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</si>
  <si>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</si>
  <si>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</si>
  <si>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</si>
  <si>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</si>
  <si>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</si>
  <si>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</si>
  <si>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</si>
  <si>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</si>
  <si>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</si>
  <si>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</si>
  <si>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</si>
  <si>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</si>
  <si>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</si>
  <si>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</si>
  <si>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</si>
  <si>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</si>
  <si>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</si>
  <si>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</si>
  <si>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</si>
  <si>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</si>
  <si>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</si>
  <si>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</si>
  <si>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</si>
  <si>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</si>
  <si>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</si>
  <si>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</si>
  <si>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</si>
  <si>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</si>
  <si>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</si>
  <si>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</si>
  <si>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</si>
  <si>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</si>
  <si>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</si>
  <si>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</si>
  <si>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</si>
  <si>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</si>
  <si>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</si>
  <si>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</si>
  <si>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</si>
  <si>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</si>
  <si>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</si>
  <si>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</si>
  <si>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</si>
  <si>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</si>
  <si>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</si>
  <si>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</si>
  <si>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</si>
  <si>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</si>
  <si>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</si>
  <si>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</si>
  <si>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</si>
  <si>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</si>
  <si>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</si>
  <si>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</si>
  <si>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</si>
  <si>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</si>
  <si>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</si>
  <si>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</si>
  <si>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</si>
  <si>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</si>
  <si>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</si>
  <si>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</si>
  <si>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</si>
  <si>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</si>
  <si>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</si>
  <si>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</si>
  <si>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</si>
  <si>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</si>
  <si>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</si>
  <si>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</si>
  <si>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</si>
  <si>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</si>
  <si>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</si>
  <si>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</si>
  <si>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</si>
  <si>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</si>
  <si>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</si>
  <si>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</si>
  <si>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</si>
  <si>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</si>
  <si>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</si>
  <si>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</si>
  <si>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</si>
  <si>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</si>
  <si>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</si>
  <si>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</si>
  <si>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</si>
  <si>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</si>
  <si>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</si>
  <si>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</si>
  <si>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</si>
  <si>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</si>
  <si>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</si>
  <si>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</si>
  <si>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</si>
  <si>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</si>
  <si>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</si>
  <si>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</si>
  <si>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</si>
  <si>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</si>
  <si>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</si>
  <si>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</si>
  <si>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</si>
  <si>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</si>
  <si>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</si>
  <si>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</si>
  <si>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</si>
  <si>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</si>
  <si>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</si>
  <si>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</si>
  <si>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</si>
  <si>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</si>
  <si>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</si>
  <si>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</si>
  <si>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</si>
  <si>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</si>
  <si>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</si>
  <si>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</si>
  <si>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</si>
  <si>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</si>
  <si>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</si>
  <si>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</si>
  <si>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</si>
  <si>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</si>
  <si>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</si>
  <si>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</si>
  <si>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</si>
  <si>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</si>
  <si>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</si>
  <si>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</si>
  <si>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</si>
  <si>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</si>
  <si>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</si>
  <si>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</si>
  <si>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</si>
  <si>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</si>
  <si>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</si>
  <si>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</si>
  <si>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</si>
  <si>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</si>
  <si>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</si>
  <si>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</si>
  <si>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</si>
  <si>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</si>
  <si>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</si>
  <si>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</si>
  <si>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</si>
  <si>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</si>
  <si>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</si>
  <si>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</si>
  <si>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</si>
  <si>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</si>
  <si>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</si>
  <si>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</si>
  <si>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</si>
  <si>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</si>
  <si>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</si>
  <si>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</si>
  <si>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</si>
  <si>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</si>
  <si>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</si>
  <si>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</si>
  <si>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</si>
  <si>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</si>
  <si>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</si>
  <si>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</si>
  <si>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</si>
  <si>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</si>
  <si>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</si>
  <si>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</si>
  <si>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</si>
  <si>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</si>
  <si>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</si>
  <si>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</si>
  <si>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</si>
  <si>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</si>
  <si>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</si>
  <si>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</si>
  <si>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</si>
  <si>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</si>
  <si>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</si>
  <si>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</si>
  <si>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</si>
  <si>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</si>
  <si>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</si>
  <si>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</si>
  <si>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</si>
  <si>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</si>
  <si>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</si>
  <si>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</si>
  <si>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</si>
  <si>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</si>
  <si>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</si>
  <si>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</si>
  <si>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</si>
  <si>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</si>
  <si>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</si>
  <si>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</si>
  <si>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</si>
  <si>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</si>
  <si>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</si>
  <si>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</si>
  <si>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</si>
  <si>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</si>
  <si>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</si>
  <si>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</si>
  <si>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</si>
  <si>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</si>
  <si>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</si>
  <si>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</si>
  <si>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</si>
  <si>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</si>
  <si>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</si>
  <si>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</si>
  <si>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</si>
  <si>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</si>
  <si>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</si>
  <si>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</si>
  <si>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</si>
  <si>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</si>
  <si>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</si>
  <si>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</si>
  <si>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</si>
  <si>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</si>
  <si>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</si>
  <si>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</si>
  <si>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</si>
  <si>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</si>
  <si>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</si>
  <si>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</si>
  <si>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</si>
  <si>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</si>
  <si>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</si>
  <si>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</si>
  <si>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</si>
  <si>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</si>
  <si>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</si>
  <si>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</si>
  <si>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</si>
  <si>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</si>
  <si>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</si>
  <si>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</si>
  <si>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</si>
  <si>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</si>
  <si>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</si>
  <si>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</si>
  <si>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</si>
  <si>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</si>
  <si>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</si>
  <si>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</si>
  <si>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</si>
  <si>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</si>
  <si>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</si>
  <si>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</si>
  <si>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</si>
  <si>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</si>
  <si>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</si>
  <si>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</si>
  <si>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</si>
  <si>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</si>
  <si>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</si>
  <si>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</si>
  <si>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</si>
  <si>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</si>
  <si>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</si>
  <si>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</si>
  <si>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</si>
  <si>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</si>
  <si>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</si>
  <si>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</si>
  <si>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</si>
  <si>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</si>
  <si>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</si>
  <si>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</si>
  <si>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</si>
  <si>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</si>
  <si>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</si>
  <si>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</si>
  <si>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</si>
  <si>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</si>
  <si>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</si>
  <si>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</si>
  <si>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</si>
  <si>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</si>
  <si>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</si>
  <si>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</si>
  <si>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</si>
  <si>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</si>
  <si>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</si>
  <si>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</si>
  <si>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</si>
  <si>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</si>
  <si>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</si>
  <si>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</si>
  <si>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</si>
  <si>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</si>
  <si>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</si>
  <si>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</si>
  <si>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</si>
  <si>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</si>
  <si>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</si>
  <si>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</si>
  <si>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</si>
  <si>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</si>
  <si>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</si>
  <si>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</si>
  <si>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</si>
  <si>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</si>
  <si>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</si>
  <si>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</si>
  <si>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</si>
  <si>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</si>
  <si>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</si>
  <si>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</si>
  <si>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</si>
  <si>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</si>
  <si>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</si>
  <si>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</si>
  <si>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</si>
  <si>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</si>
  <si>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</si>
  <si>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</si>
  <si>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</si>
  <si>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</si>
  <si>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</si>
  <si>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</si>
  <si>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</si>
  <si>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</si>
  <si>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</si>
  <si>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</si>
  <si>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</si>
  <si>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</si>
  <si>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</si>
  <si>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</si>
  <si>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</si>
  <si>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</si>
  <si>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</si>
  <si>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</si>
  <si>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</si>
  <si>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</si>
  <si>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</si>
  <si>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</si>
  <si>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</si>
  <si>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</si>
  <si>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</si>
  <si>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</si>
  <si>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</si>
  <si>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</si>
  <si>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</si>
  <si>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</si>
  <si>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</si>
  <si>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</si>
  <si>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</si>
  <si>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</si>
  <si>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</si>
  <si>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</si>
  <si>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</si>
  <si>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</si>
  <si>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</si>
  <si>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</si>
  <si>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</si>
  <si>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</si>
  <si>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</si>
  <si>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</si>
  <si>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</si>
  <si>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</si>
  <si>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</si>
  <si>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</si>
  <si>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</si>
  <si>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</si>
  <si>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</si>
  <si>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</si>
  <si>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</si>
  <si>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</si>
  <si>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</si>
  <si>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</si>
  <si>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</si>
  <si>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</si>
  <si>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</si>
  <si>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</si>
  <si>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</si>
  <si>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</si>
  <si>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</si>
  <si>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</si>
  <si>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</si>
  <si>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</si>
  <si>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</si>
  <si>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</si>
  <si>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</si>
  <si>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</si>
  <si>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</si>
  <si>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</si>
  <si>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</si>
  <si>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</si>
  <si>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</si>
  <si>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</si>
  <si>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</si>
  <si>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</si>
  <si>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</si>
  <si>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</si>
  <si>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</si>
  <si>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</si>
  <si>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</si>
  <si>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</si>
  <si>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</si>
  <si>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</si>
  <si>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</si>
  <si>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</si>
  <si>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</si>
  <si>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</si>
  <si>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</si>
  <si>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</si>
  <si>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</si>
  <si>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</si>
  <si>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</si>
  <si>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</si>
  <si>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</si>
  <si>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</si>
  <si>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</si>
  <si>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</si>
  <si>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</si>
  <si>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</si>
  <si>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</si>
  <si>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</si>
  <si>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</si>
  <si>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</si>
  <si>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</si>
  <si>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</si>
  <si>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</si>
  <si>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</si>
  <si>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</si>
  <si>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</si>
  <si>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</si>
  <si>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</si>
  <si>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</si>
  <si>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</si>
  <si>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</si>
  <si>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</si>
  <si>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</si>
  <si>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</si>
  <si>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</si>
  <si>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</si>
  <si>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</si>
  <si>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</si>
  <si>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</si>
  <si>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</si>
  <si>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</si>
  <si>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</si>
  <si>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</si>
  <si>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</si>
  <si>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</si>
  <si>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</si>
  <si>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</si>
  <si>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</si>
  <si>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</si>
  <si>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</si>
  <si>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</si>
  <si>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</si>
  <si>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</si>
  <si>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</si>
  <si>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</si>
  <si>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</si>
  <si>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</si>
  <si>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</si>
  <si>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</si>
  <si>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</si>
  <si>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</si>
  <si>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</si>
  <si>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</si>
  <si>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</si>
  <si>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</si>
  <si>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</si>
  <si>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</si>
  <si>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</si>
  <si>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</si>
  <si>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</si>
  <si>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</si>
  <si>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</si>
  <si>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</si>
  <si>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</si>
  <si>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</si>
  <si>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</si>
  <si>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</si>
  <si>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</si>
  <si>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</si>
  <si>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</si>
  <si>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</si>
  <si>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</si>
  <si>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</si>
  <si>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</si>
  <si>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</si>
  <si>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</si>
  <si>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</si>
  <si>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</si>
  <si>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</si>
  <si>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</si>
  <si>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</si>
  <si>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</si>
  <si>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</si>
  <si>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</si>
  <si>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</si>
  <si>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</si>
  <si>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</si>
  <si>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</si>
  <si>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</si>
  <si>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</si>
  <si>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</si>
  <si>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</si>
  <si>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</si>
  <si>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</si>
  <si>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</si>
  <si>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</si>
  <si>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</si>
  <si>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</si>
  <si>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</si>
  <si>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</si>
  <si>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</si>
  <si>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</si>
  <si>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</si>
  <si>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</si>
  <si>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</si>
  <si>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</si>
  <si>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</si>
  <si>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</si>
  <si>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</si>
  <si>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</si>
  <si>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</si>
  <si>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</si>
  <si>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</si>
  <si>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</si>
  <si>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</si>
  <si>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</si>
  <si>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</si>
  <si>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</si>
  <si>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</si>
  <si>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</si>
  <si>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</si>
  <si>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</si>
  <si>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</si>
  <si>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</si>
  <si>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</si>
  <si>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</si>
  <si>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</si>
  <si>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</si>
  <si>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</si>
  <si>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</si>
  <si>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</si>
  <si>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</si>
  <si>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</si>
  <si>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</si>
  <si>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</si>
  <si>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</si>
  <si>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</si>
  <si>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</si>
  <si>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</si>
  <si>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</si>
  <si>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</si>
  <si>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</si>
  <si>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</si>
  <si>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</si>
  <si>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</si>
  <si>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</si>
  <si>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</si>
  <si>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</si>
  <si>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</si>
  <si>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</si>
  <si>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</si>
  <si>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</si>
  <si>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</si>
  <si>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</si>
  <si>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</si>
  <si>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</si>
  <si>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</si>
  <si>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</si>
  <si>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</si>
  <si>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</si>
  <si>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</si>
  <si>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</si>
  <si>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</si>
  <si>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</si>
  <si>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</si>
  <si>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</si>
  <si>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</si>
  <si>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</si>
  <si>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</si>
  <si>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</si>
  <si>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</si>
  <si>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</si>
  <si>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</si>
  <si>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</si>
  <si>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</si>
  <si>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</si>
  <si>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</si>
  <si>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</si>
  <si>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</si>
  <si>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</si>
  <si>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</si>
  <si>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</si>
  <si>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</si>
  <si>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</si>
  <si>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</si>
  <si>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</si>
  <si>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</si>
  <si>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</si>
  <si>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</si>
  <si>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</si>
  <si>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</si>
  <si>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</si>
  <si>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</si>
  <si>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</si>
  <si>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</si>
  <si>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</si>
  <si>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</si>
  <si>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</si>
  <si>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</si>
  <si>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</si>
  <si>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</si>
  <si>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</si>
  <si>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</si>
  <si>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</si>
  <si>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</si>
  <si>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</si>
  <si>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</si>
  <si>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</si>
  <si>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</si>
  <si>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</si>
  <si>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</si>
  <si>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</si>
  <si>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</si>
  <si>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</si>
  <si>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</si>
  <si>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</si>
  <si>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</si>
  <si>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</si>
  <si>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</si>
  <si>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</si>
  <si>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</si>
  <si>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</si>
  <si>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</si>
  <si>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</si>
  <si>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</si>
  <si>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</si>
  <si>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</si>
  <si>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</si>
  <si>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</si>
  <si>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</si>
  <si>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</si>
  <si>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</si>
  <si>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</si>
  <si>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</si>
  <si>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</si>
  <si>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</si>
  <si>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</si>
  <si>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</si>
  <si>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</si>
  <si>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</si>
  <si>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</si>
  <si>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</si>
  <si>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</si>
  <si>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</si>
  <si>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</si>
  <si>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</si>
  <si>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</si>
  <si>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</si>
  <si>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</si>
  <si>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</si>
  <si>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</si>
  <si>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</si>
  <si>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</si>
  <si>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</si>
  <si>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</si>
  <si>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</si>
  <si>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</si>
  <si>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</si>
  <si>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</si>
  <si>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</si>
  <si>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</si>
  <si>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</si>
  <si>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</si>
  <si>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</si>
  <si>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</si>
  <si>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</si>
  <si>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</si>
  <si>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</si>
  <si>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</si>
  <si>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</si>
  <si>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</si>
  <si>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</si>
  <si>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</si>
  <si>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</si>
  <si>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</si>
  <si>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</si>
  <si>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</si>
  <si>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</si>
  <si>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</si>
  <si>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</si>
  <si>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</si>
  <si>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</si>
  <si>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</si>
  <si>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</si>
  <si>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</si>
  <si>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</si>
  <si>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</si>
  <si>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</si>
  <si>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</si>
  <si>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</si>
  <si>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</si>
  <si>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</si>
  <si>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</si>
  <si>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</si>
  <si>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</si>
  <si>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</si>
  <si>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</si>
  <si>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</si>
  <si>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</si>
  <si>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</si>
  <si>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</si>
  <si>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</si>
  <si>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</si>
  <si>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</si>
  <si>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</si>
  <si>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</si>
  <si>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</si>
  <si>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</si>
  <si>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</si>
  <si>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</si>
  <si>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</si>
  <si>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</si>
  <si>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</si>
  <si>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</si>
  <si>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</si>
  <si>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</si>
  <si>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</si>
  <si>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</si>
  <si>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</si>
  <si>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</si>
  <si>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</si>
  <si>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</si>
  <si>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</si>
  <si>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</si>
  <si>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</si>
  <si>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</si>
  <si>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</si>
  <si>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</si>
  <si>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</si>
  <si>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</si>
  <si>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</si>
  <si>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</si>
  <si>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</si>
  <si>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</si>
  <si>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</si>
  <si>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</si>
  <si>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</si>
  <si>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</si>
  <si>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</si>
  <si>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</si>
  <si>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</si>
  <si>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</si>
  <si>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</si>
  <si>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</si>
  <si>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</si>
  <si>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</si>
  <si>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</si>
  <si>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</si>
  <si>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</si>
  <si>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</si>
  <si>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</si>
  <si>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</si>
  <si>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</si>
  <si>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</si>
  <si>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</si>
  <si>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</si>
  <si>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</si>
  <si>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</si>
  <si>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</si>
  <si>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</si>
  <si>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</si>
  <si>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</si>
  <si>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</si>
  <si>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</si>
  <si>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</si>
  <si>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</si>
  <si>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</si>
  <si>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</si>
  <si>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</si>
  <si>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</si>
  <si>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</si>
  <si>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</si>
  <si>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</si>
  <si>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</si>
  <si>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</si>
  <si>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</si>
  <si>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</si>
  <si>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</si>
  <si>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</si>
  <si>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</si>
  <si>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</si>
  <si>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</si>
  <si>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</si>
  <si>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</si>
  <si>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</si>
  <si>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</si>
  <si>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</si>
  <si>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</si>
  <si>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</si>
  <si>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</si>
  <si>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</si>
  <si>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</si>
  <si>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</si>
  <si>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</si>
  <si>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</si>
  <si>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</si>
  <si>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</si>
  <si>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</si>
  <si>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</si>
  <si>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</si>
  <si>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</si>
  <si>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</si>
  <si>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</si>
  <si>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</si>
  <si>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</si>
  <si>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</si>
  <si>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</si>
  <si>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</si>
  <si>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</si>
  <si>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</si>
  <si>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</si>
  <si>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</si>
  <si>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</si>
  <si>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</si>
  <si>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</si>
  <si>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</si>
  <si>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</si>
  <si>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</si>
  <si>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</si>
  <si>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</si>
  <si>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</si>
  <si>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</si>
  <si>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</si>
  <si>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</si>
  <si>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</si>
  <si>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</si>
  <si>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</si>
  <si>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</si>
  <si>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</si>
  <si>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</si>
  <si>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</si>
  <si>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</si>
  <si>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</si>
  <si>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</si>
  <si>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</si>
  <si>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</si>
  <si>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</si>
  <si>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</si>
  <si>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</si>
  <si>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</si>
  <si>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</si>
  <si>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</si>
  <si>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</si>
  <si>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</si>
  <si>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</si>
  <si>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</si>
  <si>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</si>
  <si>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</si>
  <si>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</si>
  <si>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</si>
  <si>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</si>
  <si>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</si>
  <si>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</si>
  <si>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</si>
  <si>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</si>
  <si>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</si>
  <si>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</si>
  <si>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</si>
  <si>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</si>
  <si>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</si>
  <si>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</si>
  <si>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</si>
  <si>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</si>
  <si>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</si>
  <si>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</si>
  <si>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</si>
  <si>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</si>
  <si>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</si>
  <si>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</si>
  <si>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</si>
  <si>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</si>
  <si>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</si>
  <si>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</si>
  <si>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</si>
  <si>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</si>
  <si>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</si>
  <si>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</si>
  <si>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</si>
  <si>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</si>
  <si>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</si>
  <si>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</si>
  <si>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</si>
  <si>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</si>
  <si>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</si>
  <si>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</si>
  <si>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</si>
  <si>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</si>
  <si>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</si>
  <si>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</si>
  <si>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</si>
  <si>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</si>
  <si>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</si>
  <si>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</si>
  <si>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</si>
  <si>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</si>
  <si>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</si>
  <si>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</si>
  <si>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</si>
  <si>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</si>
  <si>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</si>
  <si>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</si>
  <si>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</si>
  <si>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</si>
  <si>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</si>
  <si>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</si>
  <si>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</si>
  <si>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</si>
  <si>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</si>
  <si>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</si>
  <si>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</si>
  <si>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</si>
  <si>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</si>
  <si>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</si>
  <si>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</si>
  <si>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</si>
  <si>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</si>
  <si>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</si>
  <si>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</si>
  <si>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</si>
  <si>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</si>
  <si>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</si>
  <si>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</si>
  <si>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</si>
  <si>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</si>
  <si>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</si>
  <si>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</si>
  <si>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</si>
  <si>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</si>
  <si>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</si>
  <si>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</si>
  <si>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</si>
  <si>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</si>
  <si>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</si>
  <si>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</si>
  <si>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</si>
  <si>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</si>
  <si>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</si>
  <si>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</si>
  <si>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</si>
  <si>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</si>
  <si>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</si>
  <si>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</si>
  <si>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</si>
  <si>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</si>
  <si>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</si>
  <si>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</si>
  <si>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</si>
  <si>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</si>
  <si>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</si>
  <si>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</si>
  <si>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</si>
  <si>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</si>
  <si>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</si>
  <si>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</si>
  <si>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</si>
  <si>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</si>
  <si>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</si>
  <si>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</si>
  <si>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</si>
  <si>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</si>
  <si>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</si>
  <si>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</si>
  <si>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</si>
  <si>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</si>
  <si>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</si>
  <si>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</si>
  <si>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</si>
  <si>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</si>
  <si>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</si>
  <si>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</si>
  <si>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</si>
  <si>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</si>
  <si>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</si>
  <si>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</si>
  <si>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</si>
  <si>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</si>
  <si>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</si>
  <si>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</si>
  <si>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</si>
  <si>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</si>
  <si>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</si>
  <si>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</si>
  <si>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</si>
  <si>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</si>
  <si>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</si>
  <si>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</si>
  <si>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</si>
  <si>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</si>
  <si>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</si>
  <si>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</si>
  <si>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</si>
  <si>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</si>
  <si>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</si>
  <si>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</si>
  <si>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</si>
  <si>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</si>
  <si>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</si>
  <si>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</si>
  <si>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</si>
  <si>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</si>
  <si>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</si>
  <si>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</si>
  <si>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</si>
  <si>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</si>
  <si>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</si>
  <si>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</si>
  <si>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</si>
  <si>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</si>
  <si>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</si>
  <si>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</si>
  <si>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</si>
  <si>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</si>
  <si>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</si>
  <si>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</si>
  <si>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</si>
  <si>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</si>
  <si>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</si>
  <si>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</si>
  <si>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</si>
  <si>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</si>
  <si>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</si>
  <si>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</si>
  <si>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</si>
  <si>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</si>
  <si>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</si>
  <si>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</si>
  <si>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</si>
  <si>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</si>
  <si>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</si>
  <si>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</si>
  <si>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</si>
  <si>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</si>
  <si>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</si>
  <si>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</si>
  <si>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</si>
  <si>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</si>
  <si>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</si>
  <si>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</si>
  <si>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</si>
  <si>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</si>
  <si>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</si>
  <si>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</si>
  <si>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</si>
  <si>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</si>
  <si>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</si>
  <si>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</si>
  <si>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</si>
  <si>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</si>
  <si>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</si>
  <si>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</si>
  <si>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</si>
  <si>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</si>
  <si>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</si>
  <si>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</si>
  <si>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</si>
  <si>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</si>
  <si>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</si>
  <si>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</si>
  <si>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</si>
  <si>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</si>
  <si>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</si>
  <si>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</si>
  <si>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</si>
  <si>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</si>
  <si>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</si>
  <si>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</si>
  <si>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</si>
  <si>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</si>
  <si>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</si>
  <si>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</si>
  <si>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</si>
  <si>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</si>
  <si>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</si>
  <si>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</si>
  <si>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</si>
  <si>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</si>
  <si>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</si>
  <si>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</si>
  <si>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</si>
  <si>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</si>
  <si>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</si>
  <si>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</si>
  <si>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</si>
  <si>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</si>
  <si>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</si>
  <si>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</si>
  <si>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</si>
  <si>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</si>
  <si>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</si>
  <si>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</si>
  <si>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</si>
  <si>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</si>
  <si>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</si>
  <si>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</si>
  <si>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</si>
  <si>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</si>
  <si>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</si>
  <si>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</si>
  <si>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</si>
  <si>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</si>
  <si>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</si>
  <si>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</si>
  <si>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</si>
  <si>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</si>
  <si>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</si>
  <si>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</si>
  <si>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</si>
  <si>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</si>
  <si>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</si>
  <si>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</si>
  <si>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</si>
  <si>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</si>
  <si>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</si>
  <si>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</si>
  <si>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</si>
  <si>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</si>
  <si>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</si>
  <si>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</si>
  <si>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</si>
  <si>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</si>
  <si>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</si>
  <si>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</si>
  <si>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</si>
  <si>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</si>
  <si>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</si>
  <si>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</si>
  <si>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</si>
  <si>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</si>
  <si>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</si>
  <si>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</si>
  <si>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</si>
  <si>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</si>
  <si>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</si>
  <si>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</si>
  <si>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</si>
  <si>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</si>
  <si>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</si>
  <si>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</si>
  <si>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</si>
  <si>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</si>
  <si>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</si>
  <si>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</si>
  <si>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</si>
  <si>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</si>
  <si>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</si>
  <si>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</si>
  <si>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</si>
  <si>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</si>
  <si>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</si>
  <si>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</si>
  <si>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</si>
  <si>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</si>
  <si>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</si>
  <si>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</si>
  <si>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</si>
  <si>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</si>
  <si>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</si>
  <si>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</si>
  <si>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</si>
  <si>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</si>
  <si>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</si>
  <si>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</si>
  <si>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</si>
  <si>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</si>
  <si>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</si>
  <si>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</si>
  <si>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</si>
  <si>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</si>
  <si>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</si>
  <si>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</si>
  <si>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</si>
  <si>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</si>
  <si>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</si>
  <si>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</si>
  <si>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</si>
  <si>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</si>
  <si>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</si>
  <si>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</si>
  <si>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</si>
  <si>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</si>
  <si>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</si>
  <si>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</si>
  <si>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</si>
  <si>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</si>
  <si>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</si>
  <si>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</si>
  <si>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</si>
  <si>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</si>
  <si>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</si>
  <si>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</si>
  <si>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</si>
  <si>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</si>
  <si>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</si>
  <si>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</si>
  <si>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</si>
  <si>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</si>
  <si>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</si>
  <si>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</si>
  <si>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</si>
  <si>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</si>
  <si>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</si>
  <si>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</si>
  <si>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</si>
  <si>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</si>
  <si>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</si>
  <si>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</si>
  <si>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</si>
  <si>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</si>
  <si>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</si>
  <si>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</si>
  <si>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</si>
  <si>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</si>
  <si>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</si>
  <si>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</si>
  <si>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</si>
  <si>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</si>
  <si>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</si>
  <si>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</si>
  <si>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</si>
  <si>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</si>
  <si>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</si>
  <si>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</si>
  <si>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</si>
  <si>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</si>
  <si>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</si>
  <si>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</si>
  <si>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</si>
  <si>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</si>
  <si>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</si>
  <si>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</si>
  <si>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</si>
  <si>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</si>
  <si>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</si>
  <si>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</si>
  <si>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</si>
  <si>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</si>
  <si>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</si>
  <si>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</si>
  <si>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</si>
  <si>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</si>
  <si>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</si>
  <si>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</si>
  <si>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</si>
  <si>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</si>
  <si>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</si>
  <si>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</si>
  <si>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</si>
  <si>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</si>
  <si>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</si>
  <si>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</si>
  <si>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</si>
  <si>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</si>
  <si>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</si>
  <si>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</si>
  <si>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</si>
  <si>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</si>
  <si>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</si>
  <si>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</si>
  <si>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</si>
  <si>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</si>
  <si>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</si>
  <si>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</si>
  <si>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</si>
  <si>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</si>
  <si>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</si>
  <si>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</si>
  <si>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</si>
  <si>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</si>
  <si>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</si>
  <si>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</si>
  <si>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</si>
  <si>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</si>
  <si>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</si>
  <si>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</si>
  <si>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</si>
  <si>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</si>
  <si>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</si>
  <si>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</si>
  <si>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</si>
  <si>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</si>
  <si>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</si>
  <si>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</si>
  <si>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</si>
  <si>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</si>
  <si>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</si>
  <si>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</si>
  <si>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</si>
  <si>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</si>
  <si>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</si>
  <si>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</si>
  <si>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</si>
  <si>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</si>
  <si>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</si>
  <si>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</si>
  <si>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</si>
  <si>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</si>
  <si>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</si>
  <si>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</si>
  <si>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</si>
  <si>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</si>
  <si>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</si>
  <si>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</si>
  <si>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</si>
  <si>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</si>
  <si>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</si>
  <si>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</si>
  <si>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</si>
  <si>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</si>
  <si>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</si>
  <si>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</si>
  <si>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</si>
  <si>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</si>
  <si>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</si>
  <si>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</si>
  <si>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</si>
  <si>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</si>
  <si>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</si>
  <si>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</si>
  <si>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</si>
  <si>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</si>
  <si>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</si>
  <si>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</si>
  <si>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</si>
  <si>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</si>
  <si>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</si>
  <si>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</si>
  <si>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</si>
  <si>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</si>
  <si>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</si>
  <si>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</si>
  <si>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</si>
  <si>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</si>
  <si>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</si>
  <si>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</si>
  <si>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</si>
  <si>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</si>
  <si>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</si>
  <si>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</si>
  <si>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</si>
  <si>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</si>
  <si>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</si>
  <si>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</si>
  <si>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</si>
  <si>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</si>
  <si>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</si>
  <si>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</si>
  <si>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</si>
  <si>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</si>
  <si>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</si>
  <si>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</si>
  <si>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</si>
  <si>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</si>
  <si>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</si>
  <si>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</si>
  <si>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</si>
  <si>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</si>
  <si>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</si>
  <si>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</si>
  <si>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</si>
  <si>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</si>
  <si>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</si>
  <si>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</si>
  <si>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</si>
  <si>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</si>
  <si>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</si>
  <si>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</si>
  <si>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</si>
  <si>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</si>
  <si>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</si>
  <si>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</si>
  <si>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</si>
  <si>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</si>
  <si>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</si>
  <si>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</si>
  <si>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</si>
  <si>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</si>
  <si>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</si>
  <si>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</si>
  <si>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</si>
  <si>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</si>
  <si>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</si>
  <si>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</si>
  <si>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</si>
  <si>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</si>
  <si>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</si>
  <si>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</si>
  <si>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</si>
  <si>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</si>
  <si>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</si>
  <si>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</si>
  <si>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</si>
  <si>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</si>
  <si>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</si>
  <si>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</si>
  <si>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</si>
  <si>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</si>
  <si>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</si>
  <si>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</si>
  <si>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</si>
  <si>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</si>
  <si>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</si>
  <si>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</si>
  <si>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</si>
  <si>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</si>
  <si>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</si>
  <si>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</si>
  <si>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</si>
  <si>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</si>
  <si>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</si>
  <si>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</si>
  <si>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</si>
  <si>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</si>
  <si>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</si>
  <si>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</si>
  <si>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</si>
  <si>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</si>
  <si>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</si>
  <si>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</si>
  <si>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</si>
  <si>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</si>
  <si>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</si>
  <si>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</si>
  <si>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</si>
  <si>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</si>
  <si>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</si>
  <si>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</si>
  <si>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</si>
  <si>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</si>
  <si>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</si>
  <si>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</si>
  <si>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</si>
  <si>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</si>
  <si>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</si>
  <si>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</si>
  <si>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</si>
  <si>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</si>
  <si>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</si>
  <si>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</si>
  <si>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</si>
  <si>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</si>
  <si>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</si>
  <si>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</si>
  <si>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</si>
  <si>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</si>
  <si>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</si>
  <si>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</si>
  <si>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</si>
  <si>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</si>
  <si>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</si>
  <si>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</si>
  <si>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</si>
  <si>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</si>
  <si>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</si>
  <si>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</si>
  <si>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</si>
  <si>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</si>
  <si>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</si>
  <si>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</si>
  <si>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</si>
  <si>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</si>
  <si>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</si>
  <si>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</si>
  <si>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</si>
  <si>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</si>
  <si>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</si>
  <si>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</si>
  <si>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</si>
  <si>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</si>
  <si>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</si>
  <si>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</si>
  <si>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</si>
  <si>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</si>
  <si>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</si>
  <si>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</si>
  <si>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</si>
  <si>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</si>
  <si>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</si>
  <si>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</si>
  <si>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</si>
  <si>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</si>
  <si>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</si>
  <si>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</si>
  <si>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</si>
  <si>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</si>
  <si>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</si>
  <si>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</si>
  <si>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</si>
  <si>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</si>
  <si>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</si>
  <si>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</si>
  <si>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</si>
  <si>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</si>
  <si>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</si>
  <si>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</si>
  <si>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</si>
  <si>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</si>
  <si>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</si>
  <si>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</si>
  <si>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</si>
  <si>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</si>
  <si>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</si>
  <si>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</si>
  <si>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</si>
  <si>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</si>
  <si>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</si>
  <si>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</si>
  <si>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</si>
  <si>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</si>
  <si>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</si>
  <si>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</si>
  <si>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</si>
  <si>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</si>
  <si>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</si>
  <si>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</si>
  <si>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</si>
  <si>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</si>
  <si>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</si>
  <si>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</si>
  <si>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</si>
  <si>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</si>
  <si>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</si>
  <si>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</si>
  <si>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</si>
  <si>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</si>
  <si>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</si>
  <si>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</si>
  <si>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</si>
  <si>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</si>
  <si>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</si>
  <si>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</si>
  <si>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</si>
  <si>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</si>
  <si>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</si>
  <si>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</si>
  <si>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</si>
  <si>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</si>
  <si>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</si>
  <si>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</si>
  <si>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</si>
  <si>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</si>
  <si>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</si>
  <si>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</si>
  <si>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</si>
  <si>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</si>
  <si>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</si>
  <si>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</si>
  <si>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</si>
  <si>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</si>
  <si>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</si>
  <si>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</si>
  <si>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</si>
  <si>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</si>
  <si>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</si>
  <si>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</si>
  <si>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</si>
  <si>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</si>
  <si>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</si>
  <si>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</si>
  <si>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</si>
  <si>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</si>
  <si>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</si>
  <si>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</si>
  <si>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</si>
  <si>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</si>
  <si>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</si>
  <si>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</si>
  <si>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</si>
  <si>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</si>
  <si>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</si>
  <si>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</si>
  <si>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</si>
  <si>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</si>
  <si>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</si>
  <si>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</si>
  <si>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</si>
  <si>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</si>
  <si>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</si>
  <si>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</si>
  <si>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</si>
  <si>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</si>
  <si>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</si>
  <si>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</si>
  <si>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</si>
  <si>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</si>
  <si>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</si>
  <si>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</si>
  <si>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</si>
  <si>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</si>
  <si>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</si>
  <si>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</si>
  <si>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</si>
  <si>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</si>
  <si>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</si>
  <si>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</si>
  <si>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</si>
  <si>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</si>
  <si>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</si>
  <si>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</si>
  <si>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</si>
  <si>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</si>
  <si>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</si>
  <si>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</si>
  <si>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</si>
  <si>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</si>
  <si>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</si>
  <si>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</si>
  <si>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</si>
  <si>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</si>
  <si>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</si>
  <si>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</si>
  <si>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</si>
  <si>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</si>
  <si>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</si>
  <si>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</si>
  <si>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</si>
  <si>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</si>
  <si>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</si>
  <si>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</si>
  <si>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</si>
  <si>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</si>
  <si>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</si>
  <si>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</si>
  <si>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</si>
  <si>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</si>
  <si>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</si>
  <si>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</si>
  <si>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</si>
  <si>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</si>
  <si>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</si>
  <si>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</si>
  <si>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</si>
  <si>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</si>
  <si>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</si>
  <si>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</si>
  <si>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</si>
  <si>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</si>
  <si>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</si>
  <si>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</si>
  <si>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</si>
  <si>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</si>
  <si>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</si>
  <si>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</si>
  <si>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</si>
  <si>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</si>
  <si>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</si>
  <si>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</si>
  <si>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</si>
  <si>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</si>
  <si>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</si>
  <si>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</si>
  <si>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</si>
  <si>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</si>
  <si>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</si>
  <si>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</si>
  <si>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</si>
  <si>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</si>
  <si>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</si>
  <si>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</si>
  <si>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</si>
  <si>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</si>
  <si>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</si>
  <si>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</si>
  <si>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</si>
  <si>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</si>
  <si>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</si>
  <si>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</si>
  <si>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</si>
  <si>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</si>
  <si>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</si>
  <si>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</si>
  <si>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</si>
  <si>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</si>
  <si>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</si>
  <si>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</si>
  <si>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</si>
  <si>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</si>
  <si>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</si>
  <si>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</si>
  <si>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</si>
  <si>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</si>
  <si>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</si>
  <si>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</si>
  <si>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</si>
  <si>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</si>
  <si>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</si>
  <si>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</si>
  <si>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</si>
  <si>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</si>
  <si>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</si>
  <si>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</si>
  <si>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</si>
  <si>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</si>
  <si>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</si>
  <si>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</si>
  <si>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</si>
  <si>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</si>
  <si>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</si>
  <si>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</si>
  <si>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</si>
  <si>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</si>
  <si>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</si>
  <si>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</si>
  <si>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</si>
  <si>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</si>
  <si>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</si>
  <si>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</si>
  <si>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</si>
  <si>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</si>
  <si>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</si>
  <si>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</si>
  <si>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</si>
  <si>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</si>
  <si>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</si>
  <si>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</si>
  <si>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</si>
  <si>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</si>
  <si>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</si>
  <si>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</si>
  <si>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</si>
  <si>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</si>
  <si>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</si>
  <si>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</si>
  <si>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</si>
  <si>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</si>
  <si>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</si>
  <si>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</si>
  <si>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</si>
  <si>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</si>
  <si>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</si>
  <si>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</si>
  <si>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</si>
  <si>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</si>
  <si>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</si>
  <si>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</si>
  <si>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</si>
  <si>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</si>
  <si>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</si>
  <si>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</si>
  <si>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</si>
  <si>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</si>
  <si>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</si>
  <si>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</si>
  <si>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</si>
  <si>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</si>
  <si>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</si>
  <si>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</si>
  <si>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</si>
  <si>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</si>
  <si>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</si>
  <si>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</si>
  <si>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</si>
  <si>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</si>
  <si>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</si>
  <si>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</si>
  <si>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</si>
  <si>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</si>
  <si>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</si>
  <si>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</si>
  <si>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</si>
  <si>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</si>
  <si>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</si>
  <si>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</si>
  <si>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</si>
  <si>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</si>
  <si>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</si>
  <si>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</si>
  <si>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</si>
  <si>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</si>
  <si>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</si>
  <si>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</si>
  <si>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</si>
  <si>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</si>
  <si>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</si>
  <si>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</si>
  <si>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</si>
  <si>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</si>
  <si>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</si>
  <si>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</si>
  <si>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</si>
  <si>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</si>
  <si>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</si>
  <si>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</si>
  <si>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</si>
  <si>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</si>
  <si>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</si>
  <si>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</si>
  <si>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</si>
  <si>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</si>
  <si>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</si>
  <si>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</si>
  <si>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</si>
  <si>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</si>
  <si>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</si>
  <si>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</si>
  <si>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</si>
  <si>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</si>
  <si>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</si>
  <si>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</si>
  <si>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</si>
  <si>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</si>
  <si>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</si>
  <si>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</si>
  <si>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</si>
  <si>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</si>
  <si>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</si>
  <si>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</si>
  <si>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</si>
  <si>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</si>
  <si>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</si>
  <si>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</si>
  <si>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</si>
  <si>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</si>
  <si>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</si>
  <si>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</si>
  <si>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</si>
  <si>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</si>
  <si>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</si>
  <si>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</si>
  <si>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</si>
  <si>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</si>
  <si>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</si>
  <si>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</si>
  <si>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</si>
  <si>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</si>
  <si>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</si>
  <si>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</si>
  <si>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</si>
  <si>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</si>
  <si>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</si>
  <si>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</si>
  <si>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</si>
  <si>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</si>
  <si>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</si>
  <si>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</si>
  <si>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</si>
  <si>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</si>
  <si>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</si>
  <si>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</si>
  <si>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</si>
  <si>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</si>
  <si>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</si>
  <si>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</si>
  <si>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</si>
  <si>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</si>
  <si>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</si>
  <si>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</si>
  <si>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</si>
  <si>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</si>
  <si>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</si>
  <si>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</si>
  <si>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</si>
  <si>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</si>
  <si>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</si>
  <si>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</si>
  <si>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</si>
  <si>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</si>
  <si>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</si>
  <si>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</si>
  <si>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</si>
  <si>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</si>
  <si>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</si>
  <si>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</si>
  <si>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</si>
  <si>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</si>
  <si>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</si>
  <si>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</si>
  <si>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</si>
  <si>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</si>
  <si>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</si>
  <si>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</si>
  <si>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</si>
  <si>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</si>
  <si>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</si>
  <si>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</si>
  <si>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</si>
  <si>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</si>
  <si>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</si>
  <si>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</si>
  <si>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</si>
  <si>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</si>
  <si>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</si>
  <si>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</si>
  <si>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</si>
  <si>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</si>
  <si>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</si>
  <si>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</si>
  <si>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</si>
  <si>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</si>
  <si>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</si>
  <si>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</si>
  <si>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</si>
  <si>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</si>
  <si>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</si>
  <si>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</si>
  <si>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</si>
  <si>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</si>
  <si>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</si>
  <si>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</si>
  <si>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</si>
  <si>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</si>
  <si>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</si>
  <si>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</si>
  <si>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</si>
  <si>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</si>
  <si>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</si>
  <si>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</si>
  <si>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</si>
  <si>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</si>
  <si>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</si>
  <si>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</si>
  <si>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</si>
  <si>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</si>
  <si>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</si>
  <si>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</si>
  <si>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</si>
  <si>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</si>
  <si>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</si>
  <si>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</si>
  <si>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</si>
  <si>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</si>
  <si>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</si>
  <si>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</si>
  <si>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</si>
  <si>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</si>
  <si>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</si>
  <si>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</si>
  <si>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</si>
  <si>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</si>
  <si>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</si>
  <si>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</si>
  <si>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</si>
  <si>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</si>
  <si>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</si>
  <si>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</si>
  <si>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</si>
  <si>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</si>
  <si>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</si>
  <si>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</si>
  <si>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</si>
  <si>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</si>
  <si>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</si>
  <si>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</si>
  <si>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</si>
  <si>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</si>
  <si>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</si>
  <si>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</si>
  <si>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</si>
  <si>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</si>
  <si>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</si>
  <si>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</si>
  <si>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</si>
  <si>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</si>
  <si>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</si>
  <si>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</si>
  <si>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</si>
  <si>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</si>
  <si>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</si>
  <si>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</si>
  <si>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</si>
  <si>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</si>
  <si>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</si>
  <si>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</si>
  <si>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</si>
  <si>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</si>
  <si>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</si>
  <si>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</si>
  <si>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</si>
  <si>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</si>
  <si>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</si>
  <si>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</si>
  <si>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</si>
  <si>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</si>
  <si>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</si>
  <si>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</si>
  <si>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</si>
  <si>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</si>
  <si>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</si>
  <si>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</si>
  <si>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</si>
  <si>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</si>
  <si>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</si>
  <si>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</si>
  <si>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</si>
  <si>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</si>
  <si>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</si>
  <si>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</si>
  <si>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</si>
  <si>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</si>
  <si>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</si>
  <si>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</si>
  <si>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</si>
  <si>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</si>
  <si>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</si>
  <si>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</si>
  <si>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</si>
  <si>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</si>
  <si>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</si>
  <si>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</si>
  <si>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</si>
  <si>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</si>
  <si>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</si>
  <si>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</si>
  <si>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</si>
  <si>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</si>
  <si>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</si>
  <si>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</si>
  <si>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</si>
  <si>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</si>
  <si>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</si>
  <si>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</si>
  <si>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</si>
  <si>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</si>
  <si>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</si>
  <si>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</si>
  <si>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</si>
  <si>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</si>
  <si>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</si>
  <si>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</si>
  <si>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</si>
  <si>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</si>
  <si>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</si>
  <si>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</si>
  <si>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</si>
  <si>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</si>
  <si>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</si>
  <si>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</si>
  <si>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</si>
  <si>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</si>
  <si>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</si>
  <si>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</si>
  <si>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</si>
  <si>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</si>
  <si>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</si>
  <si>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</si>
  <si>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</si>
  <si>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</si>
  <si>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</si>
  <si>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</si>
  <si>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</si>
  <si>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</si>
  <si>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</si>
  <si>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</si>
  <si>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</si>
  <si>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</si>
  <si>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</si>
  <si>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</si>
  <si>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</si>
  <si>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</si>
  <si>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</si>
  <si>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</si>
  <si>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</si>
  <si>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</si>
  <si>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</si>
  <si>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</si>
  <si>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</si>
  <si>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</si>
  <si>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</si>
  <si>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</si>
  <si>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</si>
  <si>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</si>
  <si>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</si>
  <si>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</si>
  <si>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</si>
  <si>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</si>
  <si>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</si>
  <si>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</si>
  <si>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</si>
  <si>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</si>
  <si>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</si>
  <si>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</si>
  <si>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</si>
  <si>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</si>
  <si>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</si>
  <si>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</si>
  <si>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</si>
  <si>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</si>
  <si>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</si>
  <si>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</si>
  <si>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</si>
  <si>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</si>
  <si>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</si>
  <si>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</si>
  <si>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</si>
  <si>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</si>
  <si>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</si>
  <si>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</si>
  <si>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</si>
  <si>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</si>
  <si>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</si>
  <si>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</si>
  <si>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</si>
  <si>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</si>
  <si>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</si>
  <si>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</si>
  <si>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</si>
  <si>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</si>
  <si>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</si>
  <si>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</si>
  <si>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</si>
  <si>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</si>
  <si>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</si>
  <si>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</si>
  <si>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</si>
  <si>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</si>
  <si>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</si>
  <si>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</si>
  <si>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</si>
  <si>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</si>
  <si>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</si>
  <si>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</si>
  <si>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</si>
  <si>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</si>
  <si>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</si>
  <si>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</si>
  <si>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</si>
  <si>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</si>
  <si>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</si>
  <si>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</si>
  <si>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</si>
  <si>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</si>
  <si>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</si>
  <si>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</si>
  <si>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</si>
  <si>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</si>
  <si>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</si>
  <si>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</si>
  <si>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</si>
  <si>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</si>
  <si>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</si>
  <si>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</si>
  <si>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</si>
  <si>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</si>
  <si>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</si>
  <si>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</si>
  <si>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</si>
  <si>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</si>
  <si>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</si>
  <si>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</si>
  <si>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</si>
  <si>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</si>
  <si>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</si>
  <si>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</si>
  <si>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</si>
  <si>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</si>
  <si>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</si>
  <si>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</si>
  <si>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</si>
  <si>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</si>
  <si>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</si>
  <si>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</si>
  <si>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</si>
  <si>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</si>
  <si>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</si>
  <si>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</si>
  <si>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</si>
  <si>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</si>
  <si>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</si>
  <si>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</si>
  <si>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</si>
  <si>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</si>
  <si>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</si>
  <si>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</si>
  <si>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</si>
  <si>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</si>
  <si>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</si>
  <si>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</si>
  <si>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</si>
  <si>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</si>
  <si>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</si>
  <si>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</si>
  <si>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</si>
  <si>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</si>
  <si>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</si>
  <si>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</si>
  <si>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</si>
  <si>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</si>
  <si>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</si>
  <si>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</si>
  <si>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</si>
  <si>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</si>
  <si>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</si>
  <si>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</si>
  <si>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</si>
  <si>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</si>
  <si>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</si>
  <si>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</si>
  <si>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</si>
  <si>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</si>
  <si>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</si>
  <si>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</si>
  <si>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</si>
  <si>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</si>
  <si>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</si>
  <si>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</si>
  <si>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</si>
  <si>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</si>
  <si>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</si>
  <si>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</si>
  <si>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</si>
  <si>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</si>
  <si>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</si>
  <si>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</si>
  <si>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</si>
  <si>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</si>
  <si>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</si>
  <si>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</si>
  <si>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</si>
  <si>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</si>
  <si>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</si>
  <si>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</si>
  <si>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</si>
  <si>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</si>
  <si>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</si>
  <si>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</si>
  <si>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</si>
  <si>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</si>
  <si>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</si>
  <si>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</si>
  <si>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</si>
  <si>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</si>
  <si>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</si>
  <si>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</si>
  <si>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</si>
  <si>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</si>
  <si>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</si>
  <si>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</si>
  <si>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</si>
  <si>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</si>
  <si>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</si>
  <si>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</si>
  <si>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</si>
  <si>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</si>
  <si>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</si>
  <si>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</si>
  <si>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</si>
  <si>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</si>
  <si>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</si>
  <si>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</si>
  <si>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</si>
  <si>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</si>
  <si>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</si>
  <si>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</si>
  <si>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</si>
  <si>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</si>
  <si>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</si>
  <si>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</si>
  <si>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</si>
  <si>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</si>
  <si>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</si>
  <si>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</si>
  <si>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</si>
  <si>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</si>
  <si>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</si>
  <si>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</si>
  <si>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</si>
  <si>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</si>
  <si>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</si>
  <si>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</si>
  <si>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</si>
  <si>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</si>
  <si>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</si>
  <si>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</si>
  <si>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</si>
  <si>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</si>
  <si>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</si>
  <si>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</si>
  <si>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</si>
  <si>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</si>
  <si>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</si>
  <si>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</si>
  <si>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</si>
  <si>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</si>
  <si>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</si>
  <si>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</si>
  <si>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</si>
  <si>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</si>
  <si>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</si>
  <si>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</si>
  <si>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</si>
  <si>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</si>
  <si>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</si>
  <si>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</si>
  <si>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</si>
  <si>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</si>
  <si>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</si>
  <si>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</si>
  <si>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</si>
  <si>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</si>
  <si>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</si>
  <si>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</si>
  <si>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</si>
  <si>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</si>
  <si>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</si>
  <si>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</si>
  <si>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</si>
  <si>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</si>
  <si>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</si>
  <si>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</si>
  <si>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</si>
  <si>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</si>
  <si>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</si>
  <si>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</si>
  <si>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</si>
  <si>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</si>
  <si>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</si>
  <si>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</si>
  <si>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</si>
  <si>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</si>
  <si>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</si>
  <si>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</si>
  <si>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</si>
  <si>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</si>
  <si>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</si>
  <si>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</si>
  <si>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</si>
  <si>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</si>
  <si>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</si>
  <si>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</si>
  <si>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</si>
  <si>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</si>
  <si>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</si>
  <si>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</si>
  <si>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</si>
  <si>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</si>
  <si>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</si>
  <si>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</si>
  <si>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</si>
  <si>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</si>
  <si>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</si>
  <si>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</si>
  <si>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</si>
  <si>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</si>
  <si>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</si>
  <si>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</si>
  <si>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</si>
  <si>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</si>
  <si>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</si>
  <si>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</si>
  <si>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</si>
  <si>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</si>
  <si>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</si>
  <si>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</si>
  <si>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</si>
  <si>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</si>
  <si>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</si>
  <si>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</si>
  <si>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</si>
  <si>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</si>
  <si>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</si>
  <si>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</si>
  <si>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</si>
  <si>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</si>
  <si>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</si>
  <si>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</si>
  <si>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</si>
  <si>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</si>
  <si>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</si>
  <si>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</si>
  <si>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</si>
  <si>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</si>
  <si>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</si>
  <si>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</si>
  <si>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</si>
  <si>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</si>
  <si>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</si>
  <si>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</si>
  <si>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</si>
  <si>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</si>
  <si>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</si>
  <si>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</si>
  <si>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</si>
  <si>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</si>
  <si>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</si>
  <si>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</si>
  <si>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</si>
  <si>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</si>
  <si>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</si>
  <si>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</si>
  <si>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</si>
  <si>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</si>
  <si>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</si>
  <si>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</si>
  <si>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</si>
  <si>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</si>
  <si>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</si>
  <si>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</si>
  <si>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</si>
  <si>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</si>
  <si>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</si>
  <si>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</si>
  <si>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</si>
  <si>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</si>
  <si>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</si>
  <si>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</si>
  <si>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</si>
  <si>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</si>
  <si>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</si>
  <si>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</si>
  <si>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</si>
  <si>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</si>
  <si>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</si>
  <si>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</si>
  <si>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</si>
  <si>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</si>
  <si>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</si>
  <si>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</si>
  <si>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</si>
  <si>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</si>
  <si>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</si>
  <si>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</si>
  <si>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</si>
  <si>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</si>
  <si>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</si>
  <si>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</si>
  <si>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</si>
  <si>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</si>
  <si>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</si>
  <si>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</si>
  <si>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</si>
  <si>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</si>
  <si>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</si>
  <si>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</si>
  <si>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</si>
  <si>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</si>
  <si>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</si>
  <si>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</si>
  <si>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</si>
  <si>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</si>
  <si>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</si>
  <si>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</si>
  <si>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</si>
  <si>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</si>
  <si>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</si>
  <si>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</si>
  <si>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</si>
  <si>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</si>
  <si>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</si>
  <si>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</si>
  <si>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</si>
  <si>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</si>
  <si>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</si>
  <si>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</si>
  <si>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</si>
  <si>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</si>
  <si>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</si>
  <si>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</si>
  <si>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</si>
  <si>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</si>
  <si>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</si>
  <si>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</si>
  <si>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</si>
  <si>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</si>
  <si>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</si>
  <si>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</si>
  <si>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</si>
  <si>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</si>
  <si>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</si>
  <si>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</si>
  <si>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</si>
  <si>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</si>
  <si>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</si>
  <si>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</si>
  <si>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</si>
  <si>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</si>
  <si>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</si>
  <si>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</si>
  <si>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</si>
  <si>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</si>
  <si>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</si>
  <si>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</si>
  <si>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</si>
  <si>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</si>
  <si>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</si>
  <si>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</si>
  <si>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</si>
  <si>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</si>
  <si>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</si>
  <si>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</si>
  <si>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</si>
  <si>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</si>
  <si>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</si>
  <si>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</si>
  <si>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</si>
  <si>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</si>
  <si>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</si>
  <si>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</si>
  <si>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</si>
  <si>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</si>
  <si>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</si>
  <si>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</si>
  <si>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</si>
  <si>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</si>
  <si>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</si>
  <si>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</si>
  <si>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</si>
  <si>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</si>
  <si>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</si>
  <si>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</si>
  <si>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</si>
  <si>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</si>
  <si>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</si>
  <si>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</si>
  <si>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</si>
  <si>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</si>
  <si>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</si>
  <si>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</si>
  <si>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</si>
  <si>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</si>
  <si>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</si>
  <si>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</si>
  <si>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</si>
  <si>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</si>
  <si>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</si>
  <si>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</si>
  <si>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</si>
  <si>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</si>
  <si>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</si>
  <si>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</si>
  <si>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</si>
  <si>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</si>
  <si>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</si>
  <si>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</si>
  <si>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</si>
  <si>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</si>
  <si>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</si>
  <si>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</si>
  <si>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</si>
  <si>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</si>
  <si>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</si>
  <si>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</si>
  <si>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</si>
  <si>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</si>
  <si>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</si>
  <si>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</si>
  <si>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</si>
  <si>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</si>
  <si>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</si>
  <si>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</si>
  <si>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</si>
  <si>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</si>
  <si>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</si>
  <si>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</si>
  <si>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</si>
  <si>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</si>
  <si>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</si>
  <si>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</si>
  <si>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</si>
  <si>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</si>
  <si>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</si>
  <si>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</si>
  <si>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</si>
  <si>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</si>
  <si>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</si>
  <si>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</si>
  <si>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</si>
  <si>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</si>
  <si>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</si>
  <si>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</si>
  <si>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</si>
  <si>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</si>
  <si>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</si>
  <si>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</si>
  <si>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</si>
  <si>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</si>
  <si>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</si>
  <si>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</si>
  <si>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</si>
  <si>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</si>
  <si>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</si>
  <si>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</si>
  <si>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</si>
  <si>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</si>
  <si>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</si>
  <si>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</si>
  <si>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</si>
  <si>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</si>
  <si>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</si>
  <si>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</si>
  <si>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</si>
  <si>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</si>
  <si>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</si>
  <si>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</si>
  <si>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</si>
  <si>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</si>
  <si>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</si>
  <si>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</si>
  <si>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</si>
  <si>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</si>
  <si>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</si>
  <si>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</si>
  <si>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</si>
  <si>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</si>
  <si>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</si>
  <si>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</si>
  <si>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</si>
  <si>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</si>
  <si>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</si>
  <si>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</si>
  <si>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</si>
  <si>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</si>
  <si>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</si>
  <si>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</si>
  <si>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</si>
  <si>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</si>
  <si>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</si>
  <si>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</si>
  <si>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</si>
  <si>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</si>
  <si>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</si>
  <si>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</si>
  <si>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</si>
  <si>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</si>
  <si>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</si>
  <si>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</si>
  <si>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</si>
  <si>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</si>
  <si>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</si>
  <si>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</si>
  <si>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</si>
  <si>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</si>
  <si>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</si>
  <si>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</si>
  <si>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</si>
  <si>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</si>
  <si>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</si>
  <si>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</si>
  <si>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</si>
  <si>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</si>
  <si>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</si>
  <si>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</si>
  <si>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</si>
  <si>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</si>
  <si>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</si>
  <si>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</si>
  <si>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</si>
  <si>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</si>
  <si>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</si>
  <si>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</si>
  <si>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</si>
  <si>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</si>
  <si>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</si>
  <si>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</si>
  <si>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</si>
  <si>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</si>
  <si>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</si>
  <si>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</si>
  <si>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</si>
  <si>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</si>
  <si>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</si>
  <si>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</si>
  <si>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</si>
  <si>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</si>
  <si>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</si>
  <si>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</si>
  <si>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</si>
  <si>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</si>
  <si>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</si>
  <si>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</si>
  <si>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</si>
  <si>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</si>
  <si>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</si>
  <si>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</si>
  <si>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</si>
  <si>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</si>
  <si>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</si>
  <si>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</si>
  <si>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</si>
  <si>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</si>
  <si>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</si>
  <si>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</si>
  <si>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</si>
  <si>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</si>
  <si>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</si>
  <si>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</si>
  <si>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</si>
  <si>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</si>
  <si>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</si>
  <si>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</si>
  <si>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</si>
  <si>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</si>
  <si>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</si>
  <si>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</si>
  <si>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</si>
  <si>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</si>
  <si>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</si>
  <si>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</si>
  <si>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</si>
  <si>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</si>
  <si>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</si>
  <si>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</si>
  <si>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</si>
  <si>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</si>
  <si>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</si>
  <si>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</si>
  <si>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</si>
  <si>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</si>
  <si>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</si>
  <si>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</si>
  <si>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</si>
  <si>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</si>
  <si>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</si>
  <si>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</si>
  <si>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</si>
  <si>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</si>
  <si>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</si>
  <si>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</si>
  <si>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</si>
  <si>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</si>
  <si>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</si>
  <si>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</si>
  <si>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</si>
  <si>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</si>
  <si>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</si>
  <si>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</si>
  <si>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</si>
  <si>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</si>
  <si>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</si>
  <si>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</si>
  <si>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</si>
  <si>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</si>
  <si>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</si>
  <si>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</si>
  <si>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</si>
  <si>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</si>
  <si>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</si>
  <si>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</si>
  <si>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</si>
  <si>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</si>
  <si>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</si>
  <si>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</si>
  <si>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</si>
  <si>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</si>
  <si>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</si>
  <si>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</si>
  <si>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</si>
  <si>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</si>
  <si>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</si>
  <si>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</si>
  <si>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</si>
  <si>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</si>
  <si>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</si>
  <si>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</si>
  <si>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</si>
  <si>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</si>
  <si>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</si>
  <si>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</si>
  <si>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</si>
  <si>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</si>
  <si>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</si>
  <si>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</si>
  <si>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</si>
  <si>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</si>
  <si>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</si>
  <si>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</si>
  <si>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</si>
  <si>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</si>
  <si>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</si>
  <si>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</si>
  <si>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</si>
  <si>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</si>
  <si>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</si>
  <si>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</si>
  <si>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</si>
  <si>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</si>
  <si>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</si>
  <si>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</si>
  <si>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</si>
  <si>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</si>
  <si>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</si>
  <si>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</si>
  <si>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</si>
  <si>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</si>
  <si>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</si>
  <si>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</si>
  <si>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</si>
  <si>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</si>
  <si>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</si>
  <si>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</si>
  <si>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</si>
  <si>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</si>
  <si>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</si>
  <si>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</si>
  <si>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</si>
  <si>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</si>
  <si>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</si>
  <si>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</si>
  <si>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</si>
  <si>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</si>
  <si>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</si>
  <si>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</si>
  <si>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</si>
  <si>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</si>
  <si>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</si>
  <si>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</si>
  <si>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</si>
  <si>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</si>
  <si>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</si>
  <si>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</si>
  <si>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</si>
  <si>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</si>
  <si>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</si>
  <si>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</si>
  <si>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</si>
  <si>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</si>
  <si>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</si>
  <si>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</si>
  <si>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</si>
  <si>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</si>
  <si>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</si>
  <si>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</si>
  <si>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</si>
  <si>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</si>
  <si>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</si>
  <si>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</si>
  <si>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</si>
  <si>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</si>
  <si>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</si>
  <si>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</si>
  <si>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</si>
  <si>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</si>
  <si>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</si>
  <si>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</si>
  <si>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</si>
  <si>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</si>
  <si>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</si>
  <si>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</si>
  <si>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</si>
  <si>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</si>
  <si>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</si>
  <si>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</si>
  <si>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</si>
  <si>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</si>
  <si>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</si>
  <si>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</si>
  <si>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</si>
  <si>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</si>
  <si>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</si>
  <si>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</si>
  <si>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</si>
  <si>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</si>
  <si>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</si>
  <si>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</si>
  <si>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</si>
  <si>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</si>
  <si>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</si>
  <si>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</si>
  <si>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</si>
  <si>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</si>
  <si>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</si>
  <si>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</si>
  <si>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</si>
  <si>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</si>
  <si>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</si>
  <si>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</si>
  <si>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</si>
  <si>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</si>
  <si>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</si>
  <si>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</si>
  <si>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</si>
  <si>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</si>
  <si>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</si>
  <si>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</si>
  <si>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</si>
  <si>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</si>
  <si>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</si>
  <si>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</si>
  <si>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</si>
  <si>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</si>
  <si>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</si>
  <si>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</si>
  <si>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</si>
  <si>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</si>
  <si>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</si>
  <si>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</si>
  <si>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</si>
  <si>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</si>
  <si>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</si>
  <si>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</si>
  <si>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</si>
  <si>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</si>
  <si>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</si>
  <si>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</si>
  <si>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</si>
  <si>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</si>
  <si>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</si>
  <si>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</si>
  <si>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</si>
  <si>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</si>
  <si>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</si>
  <si>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</si>
  <si>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</si>
  <si>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</si>
  <si>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</si>
  <si>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</si>
  <si>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</si>
  <si>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</si>
  <si>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</si>
  <si>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</si>
  <si>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</si>
  <si>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</si>
  <si>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</si>
  <si>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</si>
  <si>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</si>
  <si>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</si>
  <si>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</si>
  <si>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</si>
  <si>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</si>
  <si>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</si>
  <si>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</si>
  <si>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</si>
  <si>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</si>
  <si>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</si>
  <si>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</si>
  <si>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</si>
  <si>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</si>
  <si>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</si>
  <si>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</si>
  <si>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</si>
  <si>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</si>
  <si>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</si>
  <si>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</si>
  <si>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</si>
  <si>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</si>
  <si>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</si>
  <si>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</si>
  <si>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</si>
  <si>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</si>
  <si>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</si>
  <si>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</si>
  <si>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</si>
  <si>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</si>
  <si>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</si>
  <si>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</si>
  <si>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</si>
  <si>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</si>
  <si>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</si>
  <si>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</si>
  <si>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</si>
  <si>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</si>
  <si>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</si>
  <si>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</si>
  <si>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</si>
  <si>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</si>
  <si>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</si>
  <si>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</si>
  <si>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</si>
  <si>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</si>
  <si>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</si>
  <si>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</si>
  <si>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</si>
  <si>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</si>
  <si>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</si>
  <si>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</si>
  <si>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</si>
  <si>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</si>
  <si>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</si>
  <si>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</si>
  <si>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</si>
  <si>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</si>
  <si>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</si>
  <si>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</si>
  <si>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</si>
  <si>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</si>
  <si>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</si>
  <si>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</si>
  <si>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</si>
  <si>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</si>
  <si>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</si>
  <si>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</si>
  <si>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</si>
  <si>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</si>
  <si>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</si>
  <si>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</si>
  <si>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</si>
  <si>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</si>
  <si>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</si>
  <si>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</si>
  <si>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</si>
  <si>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</si>
  <si>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</si>
  <si>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</si>
  <si>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</si>
  <si>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</si>
  <si>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</si>
  <si>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</si>
  <si>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</si>
  <si>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</si>
  <si>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</si>
  <si>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</si>
  <si>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</si>
  <si>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</si>
  <si>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</si>
  <si>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</si>
  <si>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</si>
  <si>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</si>
  <si>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</si>
  <si>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</si>
  <si>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</si>
  <si>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</si>
  <si>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</si>
  <si>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</si>
  <si>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</si>
  <si>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</si>
  <si>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</si>
  <si>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</si>
  <si>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</si>
  <si>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</si>
  <si>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</si>
  <si>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</si>
  <si>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</si>
  <si>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</si>
  <si>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</si>
  <si>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</si>
  <si>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</si>
  <si>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</si>
  <si>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</si>
  <si>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</si>
  <si>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</si>
  <si>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</si>
  <si>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</si>
  <si>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</si>
  <si>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</si>
  <si>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</si>
  <si>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</si>
  <si>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</si>
  <si>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</si>
  <si>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</si>
  <si>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</si>
  <si>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</si>
  <si>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</si>
  <si>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</si>
  <si>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</si>
  <si>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</si>
  <si>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</si>
  <si>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</si>
  <si>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</si>
  <si>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</si>
  <si>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</si>
  <si>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</si>
  <si>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</si>
  <si>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</si>
  <si>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</si>
  <si>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</si>
  <si>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</si>
  <si>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</si>
  <si>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</si>
  <si>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</si>
  <si>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</si>
  <si>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</si>
  <si>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</si>
  <si>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</si>
  <si>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</si>
  <si>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</si>
  <si>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</si>
  <si>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</si>
  <si>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</si>
  <si>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</si>
  <si>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</si>
  <si>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</si>
  <si>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</si>
  <si>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</si>
  <si>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</si>
  <si>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</si>
  <si>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</si>
  <si>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</si>
  <si>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</si>
  <si>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</si>
  <si>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</si>
  <si>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</si>
  <si>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</si>
  <si>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</si>
  <si>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</si>
  <si>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</si>
  <si>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</si>
  <si>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</si>
  <si>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</si>
  <si>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</si>
  <si>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</si>
  <si>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</si>
  <si>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</si>
  <si>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</si>
  <si>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</si>
  <si>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</si>
  <si>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</si>
  <si>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</si>
  <si>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</si>
  <si>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</si>
  <si>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</si>
  <si>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</si>
  <si>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</si>
  <si>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</si>
  <si>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</si>
  <si>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</si>
  <si>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</si>
  <si>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</si>
  <si>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</si>
  <si>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</si>
  <si>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</si>
  <si>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</si>
  <si>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</si>
  <si>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</si>
  <si>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</si>
  <si>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</si>
  <si>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</si>
  <si>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</si>
  <si>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</si>
  <si>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</si>
  <si>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</si>
  <si>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</si>
  <si>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</si>
  <si>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</si>
  <si>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</si>
  <si>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</si>
  <si>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</si>
  <si>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</si>
  <si>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</si>
  <si>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</si>
  <si>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</si>
  <si>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</si>
  <si>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</si>
  <si>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</si>
  <si>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</si>
  <si>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</si>
  <si>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</si>
  <si>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</si>
  <si>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</si>
  <si>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</si>
  <si>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</si>
  <si>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</si>
  <si>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</si>
  <si>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</si>
  <si>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</si>
  <si>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</si>
  <si>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</si>
  <si>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</si>
  <si>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</si>
  <si>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</si>
  <si>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</si>
  <si>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</si>
  <si>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</si>
  <si>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</si>
  <si>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</si>
  <si>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</si>
  <si>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</si>
  <si>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</si>
  <si>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</si>
  <si>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</si>
  <si>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</si>
  <si>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</si>
  <si>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</si>
  <si>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</si>
  <si>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</si>
  <si>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</si>
  <si>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</si>
  <si>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</si>
  <si>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</si>
  <si>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</si>
  <si>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</si>
  <si>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</si>
  <si>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</si>
  <si>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</si>
  <si>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</si>
  <si>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</si>
  <si>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</si>
  <si>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</si>
  <si>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</si>
  <si>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</si>
  <si>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</si>
  <si>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</si>
  <si>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</si>
  <si>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</si>
  <si>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</si>
  <si>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</si>
  <si>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</si>
  <si>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</si>
  <si>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</si>
  <si>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</si>
  <si>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</si>
  <si>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</si>
  <si>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</si>
  <si>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</si>
  <si>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</si>
  <si>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</si>
  <si>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</si>
  <si>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</si>
  <si>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</si>
  <si>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</si>
  <si>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</si>
  <si>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</si>
  <si>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</si>
  <si>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</si>
  <si>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</si>
  <si>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</si>
  <si>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</si>
  <si>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</si>
  <si>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</si>
  <si>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</si>
  <si>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</si>
  <si>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</si>
  <si>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</si>
  <si>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</si>
  <si>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</si>
  <si>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</si>
  <si>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</si>
  <si>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</si>
  <si>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</si>
  <si>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</si>
  <si>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</si>
  <si>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</si>
  <si>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</si>
  <si>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</si>
  <si>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</si>
  <si>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</si>
  <si>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</si>
  <si>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</si>
  <si>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</si>
  <si>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</si>
  <si>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</si>
  <si>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</si>
  <si>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</si>
  <si>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</si>
  <si>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</si>
  <si>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</si>
  <si>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</si>
  <si>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</si>
  <si>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</si>
  <si>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</si>
  <si>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</si>
  <si>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</si>
  <si>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</si>
  <si>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</si>
  <si>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</si>
  <si>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</si>
  <si>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</si>
  <si>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</si>
  <si>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</si>
  <si>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</si>
  <si>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</si>
  <si>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</si>
  <si>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</si>
  <si>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</si>
  <si>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</si>
  <si>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</si>
  <si>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</si>
  <si>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</si>
  <si>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</si>
  <si>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</si>
  <si>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</si>
  <si>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</si>
  <si>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</si>
  <si>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</si>
  <si>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</si>
  <si>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</si>
  <si>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</si>
  <si>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</si>
  <si>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</si>
  <si>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</si>
  <si>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</si>
  <si>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</si>
  <si>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</si>
  <si>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</si>
  <si>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</si>
  <si>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</si>
  <si>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</si>
  <si>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</si>
  <si>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</si>
  <si>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</si>
  <si>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</si>
  <si>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</si>
  <si>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</si>
  <si>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</si>
  <si>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</si>
  <si>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</si>
  <si>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</si>
  <si>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</si>
  <si>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</si>
  <si>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</si>
  <si>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</si>
  <si>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</si>
  <si>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</si>
  <si>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</si>
  <si>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</si>
  <si>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</si>
  <si>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</si>
  <si>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</si>
  <si>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</si>
  <si>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</si>
  <si>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</si>
  <si>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</si>
  <si>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</si>
  <si>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</si>
  <si>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</si>
  <si>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</si>
  <si>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</si>
  <si>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</si>
  <si>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</si>
  <si>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</si>
  <si>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</si>
  <si>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</si>
  <si>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</si>
  <si>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</si>
  <si>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</si>
  <si>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</si>
  <si>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</si>
  <si>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</si>
  <si>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</si>
  <si>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</si>
  <si>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</si>
  <si>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</si>
  <si>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</si>
  <si>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</si>
  <si>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</si>
  <si>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</si>
  <si>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</si>
  <si>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</si>
  <si>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</si>
  <si>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</si>
  <si>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</si>
  <si>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</si>
  <si>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</si>
  <si>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</si>
  <si>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</si>
  <si>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</si>
  <si>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</si>
  <si>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</si>
  <si>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</si>
  <si>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</si>
  <si>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</si>
  <si>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</si>
  <si>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</si>
  <si>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</si>
  <si>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</si>
  <si>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</si>
  <si>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</si>
  <si>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</si>
  <si>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</si>
  <si>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</si>
  <si>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</si>
  <si>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</si>
  <si>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</si>
  <si>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</si>
  <si>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</si>
  <si>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</si>
  <si>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</si>
  <si>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</si>
  <si>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</si>
  <si>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</si>
  <si>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</si>
  <si>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</si>
  <si>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</si>
  <si>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</si>
  <si>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</si>
  <si>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</si>
  <si>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</si>
  <si>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</si>
  <si>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</si>
  <si>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</si>
  <si>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</si>
  <si>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</si>
  <si>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</si>
  <si>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</si>
  <si>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</si>
  <si>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</si>
  <si>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</si>
  <si>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</si>
  <si>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</si>
  <si>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</si>
  <si>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</si>
  <si>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</si>
  <si>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</si>
  <si>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</si>
  <si>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</si>
  <si>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</si>
  <si>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</si>
  <si>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</si>
  <si>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</si>
  <si>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</si>
  <si>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</si>
  <si>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</si>
  <si>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</si>
  <si>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</si>
  <si>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</si>
  <si>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</si>
  <si>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</si>
  <si>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</si>
  <si>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</si>
  <si>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</si>
  <si>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</si>
  <si>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</si>
  <si>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</si>
  <si>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</si>
  <si>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</si>
  <si>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</si>
  <si>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</si>
  <si>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</si>
  <si>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</si>
  <si>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</si>
  <si>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</si>
  <si>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</si>
  <si>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</si>
  <si>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</si>
  <si>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</si>
  <si>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</si>
  <si>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</si>
  <si>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</si>
  <si>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</si>
  <si>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</si>
  <si>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</si>
  <si>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</si>
  <si>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</si>
  <si>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</si>
  <si>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</si>
  <si>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</si>
  <si>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</si>
  <si>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</si>
  <si>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</si>
  <si>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</si>
  <si>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</si>
  <si>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</si>
  <si>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</si>
  <si>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</si>
  <si>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</si>
  <si>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</si>
  <si>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</si>
  <si>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</si>
  <si>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</si>
  <si>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</si>
  <si>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</si>
  <si>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</si>
  <si>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</si>
  <si>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</si>
  <si>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</si>
  <si>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</si>
  <si>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</si>
  <si>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</si>
  <si>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</si>
  <si>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</si>
  <si>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</si>
  <si>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</si>
  <si>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</si>
  <si>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</si>
  <si>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</si>
  <si>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</si>
  <si>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</si>
  <si>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</si>
  <si>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</si>
  <si>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</si>
  <si>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</si>
  <si>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</si>
  <si>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</si>
  <si>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</si>
  <si>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</si>
  <si>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</si>
  <si>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</si>
  <si>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</si>
  <si>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</si>
  <si>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</si>
  <si>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</si>
  <si>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</si>
  <si>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</si>
  <si>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</si>
  <si>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</si>
  <si>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</si>
  <si>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</si>
  <si>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</si>
  <si>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</si>
  <si>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</si>
  <si>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</si>
  <si>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</si>
  <si>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</si>
  <si>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</si>
  <si>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</si>
  <si>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</si>
  <si>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</si>
  <si>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</si>
  <si>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</si>
  <si>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</si>
  <si>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</si>
  <si>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</si>
  <si>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</si>
  <si>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</si>
  <si>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</si>
  <si>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</si>
  <si>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</si>
  <si>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</si>
  <si>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</si>
  <si>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</si>
  <si>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</si>
  <si>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</si>
  <si>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</si>
  <si>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</si>
  <si>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</si>
  <si>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</si>
  <si>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</si>
  <si>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</si>
  <si>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</si>
  <si>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</si>
  <si>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</si>
  <si>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</si>
  <si>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</si>
  <si>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</si>
  <si>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</si>
  <si>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</si>
  <si>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</si>
  <si>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</si>
  <si>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</si>
  <si>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</si>
  <si>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</si>
  <si>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</si>
  <si>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</si>
  <si>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</si>
  <si>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</si>
  <si>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</si>
  <si>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</si>
  <si>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</si>
  <si>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</si>
  <si>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</si>
  <si>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</si>
  <si>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</si>
  <si>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</si>
  <si>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</si>
  <si>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</si>
  <si>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</si>
  <si>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</si>
  <si>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</si>
  <si>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</si>
  <si>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</si>
  <si>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</si>
  <si>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</si>
  <si>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</si>
  <si>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</si>
  <si>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</si>
  <si>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</si>
  <si>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</si>
  <si>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</si>
  <si>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</si>
  <si>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</si>
  <si>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</si>
  <si>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</si>
  <si>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</si>
  <si>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</si>
  <si>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</si>
  <si>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</si>
  <si>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</si>
  <si>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</si>
  <si>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</si>
  <si>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</si>
  <si>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</si>
  <si>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</si>
  <si>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</si>
  <si>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</si>
  <si>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</si>
  <si>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</si>
  <si>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</si>
  <si>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</si>
  <si>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</si>
  <si>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</si>
  <si>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</si>
  <si>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</si>
  <si>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</si>
  <si>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</si>
  <si>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</si>
  <si>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</si>
  <si>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</si>
  <si>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</si>
  <si>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</si>
  <si>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</si>
  <si>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</si>
  <si>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</si>
  <si>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</si>
  <si>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</si>
  <si>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</si>
  <si>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</si>
  <si>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</si>
  <si>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</si>
  <si>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</si>
  <si>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</si>
  <si>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</si>
  <si>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</si>
  <si>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</si>
  <si>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</si>
  <si>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</si>
  <si>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</si>
  <si>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</si>
  <si>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</si>
  <si>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</si>
  <si>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</si>
  <si>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</si>
  <si>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</si>
  <si>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</si>
  <si>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</si>
  <si>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</si>
  <si>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</si>
  <si>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</si>
  <si>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</si>
  <si>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</si>
  <si>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</si>
  <si>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</si>
  <si>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</si>
  <si>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</si>
  <si>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</si>
  <si>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</si>
  <si>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</si>
  <si>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</si>
  <si>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</si>
  <si>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</si>
  <si>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</si>
  <si>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</si>
  <si>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</si>
  <si>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</si>
  <si>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</si>
  <si>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</si>
  <si>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</si>
  <si>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</si>
  <si>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</si>
  <si>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</si>
  <si>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</si>
  <si>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</si>
  <si>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</si>
  <si>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</si>
  <si>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</si>
  <si>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</si>
  <si>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</si>
  <si>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</si>
  <si>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</si>
  <si>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</si>
  <si>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</si>
  <si>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</si>
  <si>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</si>
  <si>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</si>
  <si>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</si>
  <si>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</si>
  <si>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</si>
  <si>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</si>
  <si>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</si>
  <si>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</si>
  <si>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</si>
  <si>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</si>
  <si>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</si>
  <si>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</si>
  <si>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</si>
  <si>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</si>
  <si>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</si>
  <si>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</si>
  <si>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</si>
  <si>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</si>
  <si>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</si>
  <si>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</si>
  <si>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</si>
  <si>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</si>
  <si>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</si>
  <si>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</si>
  <si>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</si>
  <si>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</si>
  <si>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</si>
  <si>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</si>
  <si>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</si>
  <si>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</si>
  <si>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</si>
  <si>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</si>
  <si>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</si>
  <si>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</si>
  <si>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</si>
  <si>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</si>
  <si>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</si>
  <si>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</si>
  <si>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</si>
  <si>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</si>
  <si>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</si>
  <si>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</si>
  <si>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</si>
  <si>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</si>
  <si>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</si>
  <si>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</si>
  <si>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</si>
  <si>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</si>
  <si>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</si>
  <si>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</si>
  <si>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</si>
  <si>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</si>
  <si>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</si>
  <si>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</si>
  <si>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</si>
  <si>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</si>
  <si>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</si>
  <si>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</si>
  <si>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</si>
  <si>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</si>
  <si>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</si>
  <si>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</si>
  <si>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</si>
  <si>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</si>
  <si>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</si>
  <si>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</si>
  <si>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</si>
  <si>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</si>
  <si>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</si>
  <si>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</si>
  <si>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</si>
  <si>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</si>
  <si>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</si>
  <si>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</si>
  <si>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</si>
  <si>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</si>
  <si>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</si>
  <si>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</si>
  <si>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</si>
  <si>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</si>
  <si>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</si>
  <si>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</si>
  <si>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</si>
  <si>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</si>
  <si>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</si>
  <si>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</si>
  <si>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</si>
  <si>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</si>
  <si>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</si>
  <si>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</si>
  <si>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</si>
  <si>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</si>
  <si>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</si>
  <si>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</si>
  <si>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</si>
  <si>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</si>
  <si>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</si>
  <si>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</si>
  <si>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</si>
  <si>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</si>
  <si>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</si>
  <si>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</si>
  <si>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</si>
  <si>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</si>
  <si>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</si>
  <si>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</si>
  <si>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</si>
  <si>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</si>
  <si>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</si>
  <si>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</si>
  <si>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</si>
  <si>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</si>
  <si>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</si>
  <si>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</si>
  <si>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</si>
  <si>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</si>
  <si>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</si>
  <si>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</si>
  <si>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</si>
  <si>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</si>
  <si>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</si>
  <si>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</si>
  <si>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</si>
  <si>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</si>
  <si>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</si>
  <si>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</si>
  <si>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</si>
  <si>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</si>
  <si>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</si>
  <si>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</si>
  <si>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</si>
  <si>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</si>
  <si>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</si>
  <si>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</si>
  <si>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</si>
  <si>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</si>
  <si>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</si>
  <si>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</si>
  <si>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</si>
  <si>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</si>
  <si>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</si>
  <si>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</si>
  <si>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</si>
  <si>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</si>
  <si>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</si>
  <si>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</si>
  <si>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</si>
  <si>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</si>
  <si>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</si>
  <si>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</si>
  <si>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</si>
  <si>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</si>
  <si>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</si>
  <si>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</si>
  <si>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</si>
  <si>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</si>
  <si>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</si>
  <si>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</si>
  <si>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</si>
  <si>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</si>
  <si>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</si>
  <si>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</si>
  <si>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</si>
  <si>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</si>
  <si>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</si>
  <si>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</si>
  <si>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</si>
  <si>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</si>
  <si>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</si>
  <si>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</si>
  <si>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</si>
  <si>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</si>
  <si>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</si>
  <si>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</si>
  <si>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</si>
  <si>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</si>
  <si>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</si>
  <si>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</si>
  <si>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</si>
  <si>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</si>
  <si>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</si>
  <si>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</si>
  <si>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</si>
  <si>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</si>
  <si>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</si>
  <si>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</si>
  <si>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</si>
  <si>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</si>
  <si>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</si>
  <si>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</si>
  <si>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</si>
  <si>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</si>
  <si>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</si>
  <si>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</si>
  <si>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</si>
  <si>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</si>
  <si>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</si>
  <si>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</si>
  <si>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</si>
  <si>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</si>
  <si>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</si>
  <si>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</si>
  <si>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</si>
  <si>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</si>
  <si>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</si>
  <si>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</si>
  <si>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</si>
  <si>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</si>
  <si>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</si>
  <si>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</si>
  <si>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</si>
  <si>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</si>
  <si>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</si>
  <si>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</si>
  <si>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</si>
  <si>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</si>
  <si>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</si>
  <si>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</si>
  <si>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</si>
  <si>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</si>
  <si>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</si>
  <si>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</si>
  <si>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</si>
  <si>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</si>
  <si>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</si>
  <si>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</si>
  <si>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</si>
  <si>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</si>
  <si>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</si>
  <si>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</si>
  <si>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</si>
  <si>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</si>
  <si>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</si>
  <si>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</si>
  <si>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</si>
  <si>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</si>
  <si>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</si>
  <si>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</si>
  <si>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</si>
  <si>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</si>
  <si>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</si>
  <si>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</si>
  <si>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</si>
  <si>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</si>
  <si>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</si>
  <si>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</si>
  <si>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</si>
  <si>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</si>
  <si>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</si>
  <si>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</si>
  <si>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</si>
  <si>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</si>
  <si>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</si>
  <si>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</si>
  <si>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</si>
  <si>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</si>
  <si>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</si>
  <si>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</si>
  <si>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</si>
  <si>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</si>
  <si>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</si>
  <si>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</si>
  <si>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</si>
  <si>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</si>
  <si>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</si>
  <si>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</si>
  <si>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</si>
  <si>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</si>
  <si>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</si>
  <si>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</si>
  <si>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</si>
  <si>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</si>
  <si>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</si>
  <si>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</si>
  <si>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</si>
  <si>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</si>
  <si>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</si>
  <si>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</si>
  <si>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</si>
  <si>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</si>
  <si>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</si>
  <si>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</si>
  <si>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</si>
  <si>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</si>
  <si>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</si>
  <si>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</si>
  <si>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</si>
  <si>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</si>
  <si>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</si>
  <si>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</si>
  <si>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</si>
  <si>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</si>
  <si>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</si>
  <si>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</si>
  <si>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</si>
  <si>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</si>
  <si>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</si>
  <si>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</si>
  <si>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</si>
  <si>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</si>
  <si>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</si>
  <si>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</si>
  <si>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</si>
  <si>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</si>
  <si>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</si>
  <si>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</si>
  <si>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</si>
  <si>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</si>
  <si>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</si>
  <si>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</si>
  <si>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</si>
  <si>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</si>
  <si>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</si>
  <si>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</si>
  <si>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</si>
  <si>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</si>
  <si>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</si>
  <si>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</si>
  <si>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</si>
  <si>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</si>
  <si>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</si>
  <si>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</si>
  <si>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</si>
  <si>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</si>
  <si>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</si>
  <si>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</si>
  <si>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</si>
  <si>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</si>
  <si>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</si>
  <si>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</si>
  <si>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</si>
  <si>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</si>
  <si>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</si>
  <si>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</si>
  <si>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</si>
  <si>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</si>
  <si>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</si>
  <si>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</si>
  <si>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</si>
  <si>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</si>
  <si>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</si>
  <si>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</si>
  <si>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</si>
  <si>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</si>
  <si>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</si>
  <si>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</si>
  <si>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</si>
  <si>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</si>
  <si>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</si>
  <si>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</si>
  <si>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</si>
  <si>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</si>
  <si>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</si>
  <si>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</si>
  <si>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</si>
  <si>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</si>
  <si>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</si>
  <si>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</si>
  <si>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</si>
  <si>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</si>
  <si>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</si>
  <si>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</si>
  <si>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</si>
  <si>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</si>
  <si>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</si>
  <si>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</si>
  <si>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</si>
  <si>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</si>
  <si>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</si>
  <si>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</si>
  <si>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</si>
  <si>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</si>
  <si>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</si>
  <si>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</si>
  <si>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</si>
  <si>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</si>
  <si>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</si>
  <si>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</si>
  <si>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</si>
  <si>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</si>
  <si>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</si>
  <si>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</si>
  <si>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</si>
  <si>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</si>
  <si>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</si>
  <si>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</si>
  <si>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</si>
  <si>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</si>
  <si>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</si>
  <si>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</si>
  <si>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</si>
  <si>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</si>
  <si>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</si>
  <si>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</si>
  <si>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</si>
  <si>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</si>
  <si>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</si>
  <si>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</si>
  <si>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</si>
  <si>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</si>
  <si>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</si>
  <si>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</si>
  <si>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</si>
  <si>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</si>
  <si>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</si>
  <si>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</si>
  <si>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</si>
  <si>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</si>
  <si>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</si>
  <si>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</si>
  <si>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</si>
  <si>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</si>
  <si>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</si>
  <si>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</si>
  <si>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</si>
  <si>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</si>
  <si>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</si>
  <si>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</si>
  <si>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</si>
  <si>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</si>
  <si>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</si>
  <si>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</si>
  <si>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</si>
  <si>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</si>
  <si>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</si>
  <si>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</si>
  <si>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</si>
  <si>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</si>
  <si>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</si>
  <si>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</si>
  <si>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</si>
  <si>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</si>
  <si>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</si>
  <si>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</si>
  <si>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</si>
  <si>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</si>
  <si>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</si>
  <si>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</si>
  <si>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</si>
  <si>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</si>
  <si>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</si>
  <si>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</si>
  <si>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</si>
  <si>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</si>
  <si>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</si>
  <si>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</si>
  <si>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</si>
  <si>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</si>
  <si>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</si>
  <si>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</si>
  <si>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</si>
  <si>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</si>
  <si>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</si>
  <si>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</si>
  <si>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</si>
  <si>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</si>
  <si>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</si>
  <si>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</si>
  <si>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</si>
  <si>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</si>
  <si>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</si>
  <si>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</si>
  <si>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</si>
  <si>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</si>
  <si>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</si>
  <si>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</si>
  <si>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</si>
  <si>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</si>
  <si>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</si>
  <si>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</si>
  <si>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</si>
  <si>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</si>
  <si>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</si>
  <si>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</si>
  <si>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</si>
  <si>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</si>
  <si>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</si>
  <si>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</si>
  <si>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</si>
  <si>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</si>
  <si>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</si>
  <si>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</si>
  <si>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</si>
  <si>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</si>
  <si>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</si>
  <si>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</si>
  <si>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</si>
  <si>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</si>
  <si>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</si>
  <si>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</si>
  <si>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</si>
  <si>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</si>
  <si>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</si>
  <si>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</si>
  <si>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</si>
  <si>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</si>
  <si>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</si>
  <si>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</si>
  <si>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</si>
  <si>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</si>
  <si>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</si>
  <si>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</si>
  <si>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</si>
  <si>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</si>
  <si>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</si>
  <si>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</si>
  <si>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</si>
  <si>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</si>
  <si>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</si>
  <si>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</si>
  <si>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</si>
  <si>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</si>
  <si>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</si>
  <si>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</si>
  <si>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</si>
  <si>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</si>
  <si>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</si>
  <si>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</si>
  <si>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</si>
  <si>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</si>
  <si>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</si>
  <si>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</si>
  <si>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</si>
  <si>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</si>
  <si>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</si>
  <si>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</si>
  <si>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</si>
  <si>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</si>
  <si>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</si>
  <si>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</si>
  <si>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</si>
  <si>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</si>
  <si>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</si>
  <si>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</si>
  <si>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</si>
  <si>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</si>
  <si>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</si>
  <si>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</si>
  <si>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</si>
  <si>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</si>
  <si>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</si>
  <si>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</si>
  <si>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</si>
  <si>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</si>
  <si>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</si>
  <si>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</si>
  <si>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</si>
  <si>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</si>
  <si>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</si>
  <si>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</si>
  <si>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</si>
  <si>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</si>
  <si>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</si>
  <si>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</si>
  <si>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</si>
  <si>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</si>
  <si>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</si>
  <si>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</si>
  <si>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</si>
  <si>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</si>
  <si>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</si>
  <si>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</si>
  <si>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</si>
  <si>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</si>
  <si>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</si>
  <si>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</si>
  <si>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</si>
  <si>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</si>
  <si>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</si>
  <si>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</si>
  <si>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</si>
  <si>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</si>
  <si>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</si>
  <si>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</si>
  <si>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</si>
  <si>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</si>
  <si>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</si>
  <si>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</si>
  <si>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</si>
  <si>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</si>
  <si>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</si>
  <si>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</si>
  <si>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</si>
  <si>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</si>
  <si>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</si>
  <si>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</si>
  <si>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</si>
  <si>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</si>
  <si>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</si>
  <si>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</si>
  <si>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</si>
  <si>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</si>
  <si>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</si>
  <si>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</si>
  <si>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</si>
  <si>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</si>
  <si>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</si>
  <si>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</si>
  <si>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</si>
  <si>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</si>
  <si>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</si>
  <si>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</si>
  <si>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</si>
  <si>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</si>
  <si>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</si>
  <si>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</si>
  <si>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</si>
  <si>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</si>
  <si>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</si>
  <si>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</si>
  <si>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</si>
  <si>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</si>
  <si>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</si>
  <si>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</si>
  <si>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</si>
  <si>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</si>
  <si>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</si>
  <si>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</si>
  <si>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</si>
  <si>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</si>
  <si>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</si>
  <si>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</si>
  <si>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</si>
  <si>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</si>
  <si>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</si>
  <si>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</si>
  <si>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</si>
  <si>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</si>
  <si>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</si>
  <si>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</si>
  <si>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</si>
  <si>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</si>
  <si>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</si>
  <si>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</si>
  <si>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</si>
  <si>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</si>
  <si>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</si>
  <si>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</si>
  <si>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</si>
  <si>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</si>
  <si>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</si>
  <si>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</si>
  <si>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</si>
  <si>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</si>
  <si>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</si>
  <si>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</si>
  <si>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</si>
  <si>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</si>
  <si>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</si>
  <si>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</si>
  <si>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</si>
  <si>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</si>
  <si>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</si>
  <si>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</si>
  <si>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</si>
  <si>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</si>
  <si>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</si>
  <si>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</si>
  <si>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</si>
  <si>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</si>
  <si>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</si>
  <si>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</si>
  <si>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</si>
  <si>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</si>
  <si>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</si>
  <si>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</si>
  <si>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</si>
  <si>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</si>
  <si>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</si>
  <si>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</si>
  <si>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</si>
  <si>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</si>
  <si>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</si>
  <si>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</si>
  <si>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</si>
  <si>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</si>
  <si>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</si>
  <si>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</si>
  <si>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</si>
  <si>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</si>
  <si>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</si>
  <si>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</si>
  <si>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</si>
  <si>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</si>
  <si>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</si>
  <si>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</si>
  <si>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</si>
  <si>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</si>
  <si>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</si>
  <si>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</si>
  <si>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</si>
  <si>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</si>
  <si>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</si>
  <si>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</si>
  <si>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</si>
  <si>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</si>
  <si>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</si>
  <si>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</si>
  <si>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</si>
  <si>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</si>
  <si>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</si>
  <si>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</si>
  <si>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</si>
  <si>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</si>
  <si>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</si>
  <si>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</si>
  <si>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</si>
  <si>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</si>
  <si>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</si>
  <si>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</si>
  <si>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</si>
  <si>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</si>
  <si>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</si>
  <si>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</si>
  <si>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</si>
  <si>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</si>
  <si>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</si>
  <si>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</si>
  <si>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</si>
  <si>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</si>
  <si>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</si>
  <si>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</si>
  <si>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</si>
  <si>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</si>
  <si>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</si>
  <si>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</si>
  <si>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</si>
  <si>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</si>
  <si>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</si>
  <si>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</si>
  <si>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</si>
  <si>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</si>
  <si>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</si>
  <si>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</si>
  <si>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</si>
  <si>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</si>
  <si>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</si>
  <si>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</si>
  <si>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</si>
  <si>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</si>
  <si>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</si>
  <si>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</si>
  <si>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</si>
  <si>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</si>
  <si>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</si>
  <si>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</si>
  <si>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</si>
  <si>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</si>
  <si>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</si>
  <si>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</si>
  <si>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</si>
  <si>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</si>
  <si>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</si>
  <si>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</si>
  <si>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</si>
  <si>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</si>
  <si>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</si>
  <si>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</si>
  <si>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</si>
  <si>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</si>
  <si>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</si>
  <si>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</si>
  <si>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</si>
  <si>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</si>
  <si>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</si>
  <si>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</si>
  <si>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</si>
  <si>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</si>
  <si>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</si>
  <si>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</si>
  <si>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</si>
  <si>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</si>
  <si>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</si>
  <si>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</si>
  <si>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</si>
  <si>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</si>
  <si>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</si>
  <si>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</si>
  <si>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</si>
  <si>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</si>
  <si>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</si>
  <si>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</si>
  <si>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</si>
  <si>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</si>
  <si>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</si>
  <si>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</si>
  <si>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</si>
  <si>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</si>
  <si>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</si>
  <si>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</si>
  <si>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</si>
  <si>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</si>
  <si>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</si>
  <si>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</si>
  <si>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</si>
  <si>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</si>
  <si>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</si>
  <si>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</si>
  <si>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</si>
  <si>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</si>
  <si>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</si>
  <si>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</si>
  <si>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</si>
  <si>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</si>
  <si>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</si>
  <si>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</si>
  <si>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</si>
  <si>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</si>
  <si>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</si>
  <si>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</si>
  <si>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</si>
  <si>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</si>
  <si>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</si>
  <si>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</si>
  <si>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</si>
  <si>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</si>
  <si>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</si>
  <si>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</si>
  <si>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</si>
  <si>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</si>
  <si>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</si>
  <si>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</si>
  <si>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</si>
  <si>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</si>
  <si>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</si>
  <si>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</si>
  <si>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</si>
  <si>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</si>
  <si>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</si>
  <si>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</si>
  <si>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</si>
  <si>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</si>
  <si>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</si>
  <si>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</si>
  <si>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</si>
  <si>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</si>
  <si>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</si>
  <si>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</si>
  <si>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</si>
  <si>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</si>
  <si>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</si>
  <si>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</si>
  <si>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</si>
  <si>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</si>
  <si>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</si>
  <si>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</si>
  <si>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</si>
  <si>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</si>
  <si>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</si>
  <si>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</si>
  <si>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</si>
  <si>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</si>
  <si>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</si>
  <si>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</si>
  <si>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</si>
  <si>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</si>
  <si>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</si>
  <si>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</si>
  <si>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</si>
  <si>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</si>
  <si>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</si>
  <si>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</si>
  <si>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</si>
  <si>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</si>
  <si>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</si>
  <si>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</si>
  <si>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</si>
  <si>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</si>
  <si>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</si>
  <si>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</si>
  <si>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</si>
  <si>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</si>
  <si>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</si>
  <si>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</si>
  <si>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</si>
  <si>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</si>
  <si>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</si>
  <si>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</si>
  <si>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</si>
  <si>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</si>
  <si>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</si>
  <si>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</si>
  <si>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</si>
  <si>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</si>
  <si>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</si>
  <si>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</si>
  <si>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</si>
  <si>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</si>
  <si>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</si>
  <si>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</si>
  <si>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</si>
  <si>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</si>
  <si>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</si>
  <si>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</si>
  <si>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</si>
  <si>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</si>
  <si>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</si>
  <si>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</si>
  <si>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</si>
  <si>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</si>
  <si>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</si>
  <si>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</si>
  <si>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</si>
  <si>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</si>
  <si>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</si>
  <si>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</si>
  <si>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</si>
  <si>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</si>
  <si>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</si>
  <si>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</si>
  <si>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</si>
  <si>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</si>
  <si>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</si>
  <si>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</si>
  <si>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</si>
  <si>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</si>
  <si>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</si>
  <si>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</si>
  <si>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</si>
  <si>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</si>
  <si>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</si>
  <si>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</si>
  <si>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</si>
  <si>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</si>
  <si>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</si>
  <si>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</si>
  <si>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</si>
  <si>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</si>
  <si>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</si>
  <si>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</si>
  <si>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</si>
  <si>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</si>
  <si>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</si>
  <si>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</si>
  <si>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</si>
  <si>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</si>
  <si>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</si>
  <si>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</si>
  <si>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</si>
  <si>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</si>
  <si>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</si>
  <si>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</si>
  <si>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</si>
  <si>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</si>
  <si>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</si>
  <si>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</si>
  <si>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</si>
  <si>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</si>
  <si>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</si>
  <si>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</si>
  <si>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</si>
  <si>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</si>
  <si>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</si>
  <si>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</si>
  <si>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</si>
  <si>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</si>
  <si>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</si>
  <si>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</si>
  <si>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</si>
  <si>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</si>
  <si>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</si>
  <si>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</si>
  <si>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</si>
  <si>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</si>
  <si>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</si>
  <si>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</si>
  <si>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</si>
  <si>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</si>
  <si>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</si>
  <si>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</si>
  <si>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</si>
  <si>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</si>
  <si>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</si>
  <si>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</si>
  <si>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</si>
  <si>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</si>
  <si>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</si>
  <si>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</si>
  <si>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</si>
  <si>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</si>
  <si>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</si>
  <si>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</si>
  <si>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</si>
  <si>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</si>
  <si>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</si>
  <si>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</si>
  <si>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</si>
  <si>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</si>
  <si>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</si>
  <si>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</si>
  <si>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</si>
  <si>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</si>
  <si>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</si>
  <si>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</si>
  <si>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</si>
  <si>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</si>
  <si>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</si>
  <si>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</si>
  <si>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</si>
  <si>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</si>
  <si>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</si>
  <si>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</si>
  <si>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</si>
  <si>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</si>
  <si>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</si>
  <si>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</si>
  <si>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</si>
  <si>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</si>
  <si>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</si>
  <si>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</si>
  <si>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</si>
  <si>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</si>
  <si>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</si>
  <si>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</si>
  <si>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</si>
  <si>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</si>
  <si>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</si>
  <si>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</si>
  <si>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</si>
  <si>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</si>
  <si>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</si>
  <si>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</si>
  <si>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</si>
  <si>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</si>
  <si>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</si>
  <si>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</si>
  <si>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</si>
  <si>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</si>
  <si>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</si>
  <si>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</si>
  <si>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</si>
  <si>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</si>
  <si>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</si>
  <si>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</si>
  <si>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</si>
  <si>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</si>
  <si>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</si>
  <si>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</si>
  <si>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</si>
  <si>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</si>
  <si>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</si>
  <si>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</si>
  <si>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</si>
  <si>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</si>
  <si>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</si>
  <si>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</si>
  <si>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</si>
  <si>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</si>
  <si>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</si>
  <si>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</si>
  <si>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</si>
  <si>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</si>
  <si>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</si>
  <si>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</si>
  <si>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</si>
  <si>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</si>
  <si>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</si>
  <si>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</si>
  <si>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</si>
  <si>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</si>
  <si>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</si>
  <si>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</si>
  <si>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</si>
  <si>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</si>
  <si>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</si>
  <si>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</si>
  <si>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</si>
  <si>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</si>
  <si>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</si>
  <si>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</si>
  <si>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</si>
  <si>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</si>
  <si>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</si>
  <si>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</si>
  <si>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</si>
  <si>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</si>
  <si>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</si>
  <si>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</si>
  <si>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</si>
  <si>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</si>
  <si>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</si>
  <si>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</si>
  <si>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</si>
  <si>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</si>
  <si>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</si>
  <si>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</si>
  <si>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</si>
  <si>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</si>
  <si>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</si>
  <si>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</si>
  <si>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</si>
  <si>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</si>
  <si>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</si>
  <si>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</si>
  <si>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</si>
  <si>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</si>
  <si>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</si>
  <si>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</si>
  <si>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</si>
  <si>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</si>
  <si>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</si>
  <si>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</si>
  <si>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</si>
  <si>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</si>
  <si>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</si>
  <si>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</si>
  <si>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</si>
  <si>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</si>
  <si>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</si>
  <si>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</si>
  <si>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</si>
  <si>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</si>
  <si>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</si>
  <si>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</si>
  <si>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</si>
  <si>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</si>
  <si>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</si>
  <si>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</si>
  <si>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</si>
  <si>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</si>
  <si>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</si>
  <si>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</si>
  <si>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</si>
  <si>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</si>
  <si>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</si>
  <si>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</si>
  <si>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</si>
  <si>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</si>
  <si>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</si>
  <si>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</si>
  <si>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</si>
  <si>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</si>
  <si>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</si>
  <si>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</si>
  <si>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</si>
  <si>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</si>
  <si>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</si>
  <si>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</si>
  <si>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</si>
  <si>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</si>
  <si>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</si>
  <si>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</si>
  <si>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</si>
  <si>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</si>
  <si>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</si>
  <si>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</si>
  <si>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</si>
  <si>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</si>
  <si>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</si>
  <si>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</si>
  <si>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</si>
  <si>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</si>
  <si>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</si>
  <si>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</si>
  <si>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</si>
  <si>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</si>
  <si>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</si>
  <si>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</si>
  <si>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</si>
  <si>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</si>
  <si>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</si>
  <si>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</si>
  <si>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</si>
  <si>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</si>
  <si>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</si>
  <si>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</si>
  <si>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</si>
  <si>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</si>
  <si>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</si>
  <si>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</si>
  <si>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</si>
  <si>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</si>
  <si>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</si>
  <si>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</si>
  <si>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</si>
  <si>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</si>
  <si>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</si>
  <si>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</si>
  <si>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</si>
  <si>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</si>
  <si>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</si>
  <si>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</si>
  <si>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</si>
  <si>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</si>
  <si>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</si>
  <si>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</si>
  <si>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</si>
  <si>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</si>
  <si>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</si>
  <si>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</si>
  <si>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</si>
  <si>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</si>
  <si>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</si>
  <si>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</si>
  <si>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</si>
  <si>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</si>
  <si>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</si>
  <si>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</si>
  <si>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</si>
  <si>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</si>
  <si>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</si>
  <si>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</si>
  <si>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</si>
  <si>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</si>
  <si>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</si>
  <si>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</si>
  <si>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</si>
  <si>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</si>
  <si>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</si>
  <si>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</si>
  <si>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</si>
  <si>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</si>
  <si>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</si>
  <si>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</si>
  <si>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</si>
  <si>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</si>
  <si>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</si>
  <si>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</si>
  <si>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</si>
  <si>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</si>
  <si>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</si>
  <si>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</si>
  <si>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</si>
  <si>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</si>
  <si>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</si>
  <si>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</si>
  <si>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</si>
  <si>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</si>
  <si>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</si>
  <si>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</si>
  <si>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</si>
  <si>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</si>
  <si>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</si>
  <si>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</si>
  <si>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</si>
  <si>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</si>
  <si>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</si>
  <si>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</si>
  <si>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</si>
  <si>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</si>
  <si>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</si>
  <si>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</si>
  <si>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</si>
  <si>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</si>
  <si>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</si>
  <si>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</si>
  <si>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</si>
  <si>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</si>
  <si>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</si>
  <si>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</si>
  <si>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</si>
  <si>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</si>
  <si>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</si>
  <si>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</si>
  <si>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</si>
  <si>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</si>
  <si>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</si>
  <si>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</si>
  <si>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</si>
  <si>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</si>
  <si>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</si>
  <si>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</si>
  <si>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</si>
  <si>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</si>
  <si>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</si>
  <si>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</si>
  <si>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</si>
  <si>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</si>
  <si>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</si>
  <si>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</si>
  <si>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</si>
  <si>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</si>
  <si>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</si>
  <si>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</si>
  <si>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</si>
  <si>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</si>
  <si>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</si>
  <si>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</si>
  <si>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</si>
  <si>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</si>
  <si>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</si>
  <si>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</si>
  <si>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</si>
  <si>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</si>
  <si>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</si>
  <si>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</si>
  <si>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</si>
  <si>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</si>
  <si>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</si>
  <si>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</si>
  <si>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</si>
  <si>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</si>
  <si>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</si>
  <si>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</si>
  <si>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</si>
  <si>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</si>
  <si>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</si>
  <si>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</si>
  <si>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</si>
  <si>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</si>
  <si>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</si>
  <si>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</si>
  <si>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</si>
  <si>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</si>
  <si>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</si>
  <si>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</si>
  <si>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</si>
  <si>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</si>
  <si>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</si>
  <si>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</si>
  <si>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</si>
  <si>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</si>
  <si>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</si>
  <si>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</si>
  <si>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</si>
  <si>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</si>
  <si>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</si>
  <si>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</si>
  <si>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</si>
  <si>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</si>
  <si>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</si>
  <si>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</si>
  <si>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</si>
  <si>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</si>
  <si>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</si>
  <si>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</si>
  <si>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</si>
  <si>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</si>
  <si>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</si>
  <si>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</si>
  <si>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</si>
  <si>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</si>
  <si>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</si>
  <si>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</si>
  <si>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</si>
  <si>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</si>
  <si>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</si>
  <si>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</si>
  <si>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</si>
  <si>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</si>
  <si>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</si>
  <si>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</si>
  <si>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</si>
  <si>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</si>
  <si>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</si>
  <si>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</si>
  <si>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</si>
  <si>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</si>
  <si>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</si>
  <si>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</si>
  <si>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</si>
  <si>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</si>
  <si>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</si>
  <si>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</si>
  <si>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</si>
  <si>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</si>
  <si>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</si>
  <si>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</si>
  <si>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</si>
  <si>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</si>
  <si>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</si>
  <si>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</si>
  <si>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</si>
  <si>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</si>
  <si>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</si>
  <si>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</si>
  <si>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</si>
  <si>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</si>
  <si>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</si>
  <si>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</si>
  <si>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</si>
  <si>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</si>
  <si>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</si>
  <si>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</si>
  <si>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</si>
  <si>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</si>
  <si>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</si>
  <si>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</si>
  <si>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</si>
  <si>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</si>
  <si>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</si>
  <si>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</si>
  <si>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</si>
  <si>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</si>
  <si>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</si>
  <si>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</si>
  <si>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</si>
  <si>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</si>
  <si>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</si>
  <si>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</si>
  <si>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</si>
  <si>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</si>
  <si>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</si>
  <si>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</si>
  <si>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</si>
  <si>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</si>
  <si>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</si>
  <si>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</si>
  <si>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</si>
  <si>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</si>
  <si>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</si>
  <si>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</si>
  <si>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</si>
  <si>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</si>
  <si>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</si>
  <si>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</si>
  <si>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</si>
  <si>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</si>
  <si>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</si>
  <si>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</si>
  <si>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</si>
  <si>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</si>
  <si>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</si>
  <si>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</si>
  <si>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</si>
  <si>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</si>
  <si>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</si>
  <si>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</si>
  <si>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</si>
  <si>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</si>
  <si>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</si>
  <si>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</si>
  <si>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</si>
  <si>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</si>
  <si>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</si>
  <si>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</si>
  <si>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</si>
  <si>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</si>
  <si>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</si>
  <si>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</si>
  <si>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</si>
  <si>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</si>
  <si>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</si>
  <si>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</si>
  <si>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</si>
  <si>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</si>
  <si>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</si>
  <si>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</si>
  <si>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</si>
  <si>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</si>
  <si>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</si>
  <si>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</si>
  <si>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</si>
  <si>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</si>
  <si>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</si>
  <si>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</si>
  <si>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</si>
  <si>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</si>
  <si>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</si>
  <si>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</si>
  <si>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</si>
  <si>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</si>
  <si>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</si>
  <si>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</si>
  <si>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</si>
  <si>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</si>
  <si>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</si>
  <si>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</si>
  <si>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</si>
  <si>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</si>
  <si>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</si>
  <si>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</si>
  <si>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</si>
  <si>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</si>
  <si>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</si>
  <si>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</si>
  <si>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</si>
  <si>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</si>
  <si>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</si>
  <si>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</si>
  <si>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</si>
  <si>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</si>
  <si>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</si>
  <si>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</si>
  <si>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</si>
  <si>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</si>
  <si>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</si>
  <si>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</si>
  <si>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</si>
  <si>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</si>
  <si>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</si>
  <si>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</si>
  <si>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</si>
  <si>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</si>
  <si>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</si>
  <si>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</si>
  <si>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</si>
  <si>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</si>
  <si>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</si>
  <si>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</si>
  <si>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</si>
  <si>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</si>
  <si>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</si>
  <si>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</si>
  <si>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</si>
  <si>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</si>
  <si>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</si>
  <si>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</si>
  <si>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</si>
  <si>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</si>
  <si>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</si>
  <si>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</si>
  <si>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</si>
  <si>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</si>
  <si>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</si>
  <si>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</si>
  <si>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</si>
  <si>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</si>
  <si>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</si>
  <si>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</si>
  <si>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</si>
  <si>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</si>
  <si>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</si>
  <si>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</si>
  <si>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</si>
  <si>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</si>
  <si>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</si>
  <si>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</si>
  <si>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</si>
  <si>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</si>
  <si>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</si>
  <si>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</si>
  <si>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</si>
  <si>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</si>
  <si>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</si>
  <si>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</si>
  <si>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</si>
  <si>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</si>
  <si>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</si>
  <si>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</si>
  <si>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</si>
  <si>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</si>
  <si>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</si>
  <si>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</si>
  <si>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</si>
  <si>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</si>
  <si>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</si>
  <si>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</si>
  <si>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</si>
  <si>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</si>
  <si>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</si>
  <si>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</si>
  <si>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</si>
  <si>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</si>
  <si>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</si>
  <si>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</si>
  <si>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</si>
  <si>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</si>
  <si>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</si>
  <si>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</si>
  <si>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</si>
  <si>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</si>
  <si>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</si>
  <si>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</si>
  <si>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</si>
  <si>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</si>
  <si>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</si>
  <si>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</si>
  <si>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</si>
  <si>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</si>
  <si>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</si>
  <si>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</si>
  <si>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</si>
  <si>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</si>
  <si>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</si>
  <si>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</si>
  <si>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</si>
  <si>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</si>
  <si>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</si>
  <si>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</si>
  <si>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</si>
  <si>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</si>
  <si>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</si>
  <si>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</si>
  <si>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</si>
  <si>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</si>
  <si>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</si>
  <si>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</si>
  <si>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</si>
  <si>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</si>
  <si>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</si>
  <si>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</si>
  <si>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</si>
  <si>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</si>
  <si>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</si>
  <si>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</si>
  <si>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</si>
  <si>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</si>
  <si>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</si>
  <si>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</si>
  <si>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</si>
  <si>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</si>
  <si>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</si>
  <si>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</si>
  <si>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</si>
  <si>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</si>
  <si>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</si>
  <si>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</si>
  <si>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</si>
  <si>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</si>
  <si>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</si>
  <si>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</si>
  <si>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</si>
  <si>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</si>
  <si>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</si>
  <si>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</si>
  <si>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</si>
  <si>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</si>
  <si>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</si>
  <si>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</si>
  <si>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</si>
  <si>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</si>
  <si>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</si>
  <si>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</si>
  <si>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</si>
  <si>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</si>
  <si>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</si>
  <si>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</si>
  <si>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</si>
  <si>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</si>
  <si>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</si>
  <si>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</si>
  <si>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</si>
  <si>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</si>
  <si>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</si>
  <si>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</si>
  <si>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</si>
  <si>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</si>
  <si>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</si>
  <si>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</si>
  <si>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</si>
  <si>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</si>
  <si>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</si>
  <si>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</si>
  <si>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</si>
  <si>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</si>
  <si>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</si>
  <si>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</si>
  <si>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</si>
  <si>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</si>
  <si>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</si>
  <si>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</si>
  <si>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</si>
  <si>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</si>
  <si>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</si>
  <si>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</si>
  <si>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</si>
  <si>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</si>
  <si>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</si>
  <si>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</si>
  <si>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</si>
  <si>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</si>
  <si>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</si>
  <si>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</si>
  <si>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</si>
  <si>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</si>
  <si>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</si>
  <si>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</si>
  <si>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</si>
  <si>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</si>
  <si>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</si>
  <si>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</si>
  <si>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</si>
  <si>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</si>
  <si>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</si>
  <si>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</si>
  <si>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</si>
  <si>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</si>
  <si>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</si>
  <si>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</si>
  <si>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</si>
  <si>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</si>
  <si>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</si>
  <si>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</si>
  <si>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</si>
  <si>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</si>
  <si>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</si>
  <si>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</si>
  <si>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</si>
  <si>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</si>
  <si>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</si>
  <si>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</si>
  <si>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</si>
  <si>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</si>
  <si>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</si>
  <si>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</si>
  <si>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</si>
  <si>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</si>
  <si>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</si>
  <si>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</si>
  <si>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</si>
  <si>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</si>
  <si>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</si>
  <si>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</si>
  <si>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</si>
  <si>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</si>
  <si>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</si>
  <si>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</si>
  <si>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</si>
  <si>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</si>
  <si>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</si>
  <si>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</si>
  <si>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</si>
  <si>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</si>
  <si>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</si>
  <si>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</si>
  <si>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</si>
  <si>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</si>
  <si>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</si>
  <si>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</si>
  <si>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</si>
  <si>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</si>
  <si>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</si>
  <si>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</si>
  <si>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</si>
  <si>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</si>
  <si>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</si>
  <si>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</si>
  <si>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</si>
  <si>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</si>
  <si>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</si>
  <si>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</si>
  <si>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</si>
  <si>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</si>
  <si>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</si>
  <si>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</si>
  <si>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</si>
  <si>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</si>
  <si>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</si>
  <si>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</si>
  <si>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</si>
  <si>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</si>
  <si>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</si>
  <si>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</si>
  <si>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</si>
  <si>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</si>
  <si>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</si>
  <si>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</si>
  <si>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</si>
  <si>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</si>
  <si>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</si>
  <si>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</si>
  <si>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</si>
  <si>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</si>
  <si>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</si>
  <si>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</si>
  <si>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</si>
  <si>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</si>
  <si>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</si>
  <si>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</si>
  <si>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</si>
  <si>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</si>
  <si>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</si>
  <si>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</si>
  <si>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</si>
  <si>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</si>
  <si>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</si>
  <si>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</si>
  <si>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</si>
  <si>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</si>
  <si>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</si>
  <si>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</si>
  <si>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</si>
  <si>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</si>
  <si>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</si>
  <si>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</si>
  <si>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</si>
  <si>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</si>
  <si>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</si>
  <si>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</si>
  <si>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</si>
  <si>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</si>
  <si>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</si>
  <si>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</si>
  <si>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</si>
  <si>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</si>
  <si>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</si>
  <si>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</si>
  <si>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</si>
  <si>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</si>
  <si>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</si>
  <si>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</si>
  <si>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</si>
  <si>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</si>
  <si>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</si>
  <si>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</si>
  <si>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</si>
  <si>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</si>
  <si>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</si>
  <si>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</si>
  <si>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</si>
  <si>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</si>
  <si>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</si>
  <si>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</si>
  <si>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</si>
  <si>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</si>
  <si>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</si>
  <si>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</si>
  <si>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</si>
  <si>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</si>
  <si>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</si>
  <si>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</si>
  <si>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</si>
  <si>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</si>
  <si>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</si>
  <si>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</si>
  <si>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</si>
  <si>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</si>
  <si>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</si>
  <si>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</si>
  <si>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</si>
  <si>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</si>
  <si>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</si>
  <si>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</si>
  <si>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</si>
  <si>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</si>
  <si>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</si>
  <si>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</si>
  <si>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</si>
  <si>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</si>
  <si>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</si>
  <si>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</si>
  <si>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</si>
  <si>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</si>
  <si>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</si>
  <si>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</si>
  <si>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</si>
  <si>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</si>
  <si>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</si>
  <si>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</si>
  <si>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</si>
  <si>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</si>
  <si>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</si>
  <si>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</si>
  <si>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</si>
  <si>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</si>
  <si>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</si>
  <si>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</si>
  <si>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</si>
  <si>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</si>
  <si>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</si>
  <si>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</si>
  <si>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</si>
  <si>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</si>
  <si>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</si>
  <si>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</si>
  <si>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</si>
  <si>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</si>
  <si>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</si>
  <si>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</si>
  <si>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</si>
  <si>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</si>
  <si>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</si>
  <si>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</si>
  <si>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</si>
  <si>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</si>
  <si>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</si>
  <si>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</si>
  <si>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</si>
  <si>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</si>
  <si>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</si>
  <si>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</si>
  <si>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</si>
  <si>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</si>
  <si>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</si>
  <si>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</si>
  <si>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</si>
  <si>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</si>
  <si>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</si>
  <si>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</si>
  <si>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</si>
  <si>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</si>
  <si>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</si>
  <si>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</si>
  <si>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</si>
  <si>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</si>
  <si>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</si>
  <si>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</si>
  <si>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</si>
  <si>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</si>
  <si>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</si>
  <si>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</si>
  <si>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</si>
  <si>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</si>
  <si>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</si>
  <si>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</si>
  <si>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</si>
  <si>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</si>
  <si>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</si>
  <si>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</si>
  <si>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</si>
  <si>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</si>
  <si>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</si>
  <si>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</si>
  <si>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</si>
  <si>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</si>
  <si>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</si>
  <si>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</si>
  <si>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</si>
  <si>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</si>
  <si>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</si>
  <si>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</si>
  <si>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</si>
  <si>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</si>
  <si>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</si>
  <si>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</si>
  <si>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</si>
  <si>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</si>
  <si>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</si>
  <si>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</si>
  <si>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</si>
  <si>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</si>
  <si>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</si>
  <si>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</si>
  <si>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</si>
  <si>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</si>
  <si>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</si>
  <si>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</si>
  <si>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</si>
  <si>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</si>
  <si>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</si>
  <si>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</si>
  <si>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</si>
  <si>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</si>
  <si>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</si>
  <si>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</si>
  <si>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</si>
  <si>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</si>
  <si>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</si>
  <si>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</si>
  <si>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</si>
  <si>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</si>
  <si>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</si>
  <si>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</si>
  <si>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</si>
  <si>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</si>
  <si>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</si>
  <si>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</si>
  <si>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</si>
  <si>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</si>
  <si>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</si>
  <si>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</si>
  <si>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</si>
  <si>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</si>
  <si>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</si>
  <si>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</si>
  <si>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</si>
  <si>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</si>
  <si>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</si>
  <si>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</si>
  <si>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</si>
  <si>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</si>
  <si>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</si>
  <si>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</si>
  <si>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</si>
  <si>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</si>
  <si>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</si>
  <si>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</si>
  <si>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</si>
  <si>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</si>
  <si>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</si>
  <si>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</si>
  <si>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</si>
  <si>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</si>
  <si>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</si>
  <si>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</si>
  <si>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</si>
  <si>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</si>
  <si>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</si>
  <si>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</si>
  <si>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</si>
  <si>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</si>
  <si>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</si>
  <si>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</si>
  <si>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</si>
  <si>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</si>
  <si>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</si>
  <si>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</si>
  <si>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</si>
  <si>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</si>
  <si>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</si>
  <si>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</si>
  <si>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</si>
  <si>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</si>
  <si>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</si>
  <si>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</si>
  <si>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</si>
  <si>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</si>
  <si>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</si>
  <si>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</si>
  <si>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</si>
  <si>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</si>
  <si>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</si>
  <si>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</si>
  <si>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</si>
  <si>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</si>
  <si>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</si>
  <si>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</si>
  <si>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</si>
  <si>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</si>
  <si>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</si>
  <si>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</si>
  <si>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</si>
  <si>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</si>
  <si>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</si>
  <si>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</si>
  <si>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</si>
  <si>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</si>
  <si>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</si>
  <si>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</si>
  <si>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</si>
  <si>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</si>
  <si>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</si>
  <si>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</si>
  <si>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</si>
  <si>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</si>
  <si>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</si>
  <si>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</si>
  <si>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</si>
  <si>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</si>
  <si>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</si>
  <si>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</si>
  <si>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</si>
  <si>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</si>
  <si>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</si>
  <si>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</si>
  <si>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</si>
  <si>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</si>
  <si>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</si>
  <si>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</si>
  <si>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</si>
  <si>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</si>
  <si>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</si>
  <si>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</si>
  <si>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</si>
  <si>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</si>
  <si>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</si>
  <si>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</si>
  <si>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</si>
  <si>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</si>
  <si>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</si>
  <si>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</si>
  <si>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</si>
  <si>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</si>
  <si>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</si>
  <si>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</si>
  <si>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</si>
  <si>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</si>
  <si>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</si>
  <si>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</si>
  <si>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</si>
  <si>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</si>
  <si>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</si>
  <si>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</si>
  <si>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</si>
  <si>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</si>
  <si>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</si>
  <si>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</si>
  <si>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</si>
  <si>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</si>
  <si>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</si>
  <si>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</si>
  <si>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</si>
  <si>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</si>
  <si>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</si>
  <si>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</si>
  <si>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</si>
  <si>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</si>
  <si>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</si>
  <si>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</si>
  <si>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</si>
  <si>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</si>
  <si>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</si>
  <si>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</si>
  <si>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</si>
  <si>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</si>
  <si>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</si>
  <si>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</si>
  <si>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</si>
  <si>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</si>
  <si>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</si>
  <si>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</si>
  <si>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</si>
  <si>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</si>
  <si>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</si>
  <si>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</si>
  <si>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</si>
  <si>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</si>
  <si>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</si>
  <si>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</si>
  <si>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</si>
  <si>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</si>
  <si>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</si>
  <si>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</si>
  <si>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</si>
  <si>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</si>
  <si>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</si>
  <si>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</si>
  <si>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</si>
  <si>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</si>
  <si>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</si>
  <si>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</si>
  <si>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</si>
  <si>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</si>
  <si>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</si>
  <si>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</si>
  <si>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</si>
  <si>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</si>
  <si>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</si>
  <si>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</si>
  <si>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</si>
  <si>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</si>
  <si>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</si>
  <si>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</si>
  <si>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</si>
  <si>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</si>
  <si>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</si>
  <si>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</si>
  <si>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</si>
  <si>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</si>
  <si>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</si>
  <si>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</si>
  <si>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</si>
  <si>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</si>
  <si>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</si>
  <si>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</si>
  <si>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</si>
  <si>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</si>
  <si>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</si>
  <si>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</si>
  <si>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</si>
  <si>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</si>
  <si>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</si>
  <si>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</si>
  <si>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</si>
  <si>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</si>
  <si>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</si>
  <si>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</si>
  <si>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</si>
  <si>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</si>
  <si>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</si>
  <si>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</si>
  <si>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</si>
  <si>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</si>
  <si>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</si>
  <si>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</si>
  <si>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</si>
  <si>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</si>
  <si>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</si>
  <si>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</si>
  <si>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</si>
  <si>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</si>
  <si>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</si>
  <si>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</si>
  <si>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</si>
  <si>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</si>
  <si>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</si>
  <si>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</si>
  <si>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</si>
  <si>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</si>
  <si>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</si>
  <si>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</si>
  <si>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</si>
  <si>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</si>
  <si>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</si>
  <si>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</si>
  <si>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</si>
  <si>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</si>
  <si>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</si>
  <si>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</si>
  <si>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</si>
  <si>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</si>
  <si>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</si>
  <si>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</si>
  <si>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</si>
  <si>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</si>
  <si>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</si>
  <si>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</si>
  <si>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</si>
  <si>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</si>
  <si>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</si>
  <si>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</si>
  <si>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</si>
  <si>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</si>
  <si>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</si>
  <si>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</si>
  <si>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</si>
  <si>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</si>
  <si>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</si>
  <si>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</si>
  <si>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</si>
  <si>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</si>
  <si>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</si>
  <si>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</si>
  <si>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</si>
  <si>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</si>
  <si>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</si>
  <si>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</si>
  <si>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</si>
  <si>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</si>
  <si>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</si>
  <si>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</si>
  <si>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</si>
  <si>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</si>
  <si>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</si>
  <si>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</si>
  <si>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</si>
  <si>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</si>
  <si>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</si>
  <si>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</si>
  <si>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</si>
  <si>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</si>
  <si>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</si>
  <si>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</si>
  <si>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</si>
  <si>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</si>
  <si>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</si>
  <si>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</si>
  <si>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</si>
  <si>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</si>
  <si>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</si>
  <si>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</si>
  <si>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</si>
  <si>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</si>
  <si>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</si>
  <si>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</si>
  <si>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</si>
  <si>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</si>
  <si>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</si>
  <si>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</si>
  <si>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</si>
  <si>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</si>
  <si>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</si>
  <si>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</si>
  <si>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</si>
  <si>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</si>
  <si>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</si>
  <si>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</si>
  <si>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</si>
  <si>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</si>
  <si>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</si>
  <si>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</si>
  <si>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</si>
  <si>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</si>
  <si>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</si>
  <si>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</si>
  <si>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</si>
  <si>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</si>
  <si>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</si>
  <si>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</si>
  <si>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</si>
  <si>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</si>
  <si>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</si>
  <si>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</si>
  <si>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</si>
  <si>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</si>
  <si>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</si>
  <si>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</si>
  <si>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</si>
  <si>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</si>
  <si>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</si>
  <si>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</si>
  <si>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</si>
  <si>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</si>
  <si>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</si>
  <si>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</si>
  <si>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</si>
  <si>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</si>
  <si>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</si>
  <si>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</si>
  <si>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</si>
  <si>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</si>
  <si>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</si>
  <si>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</si>
  <si>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</si>
  <si>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</si>
  <si>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</si>
  <si>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</si>
  <si>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</si>
  <si>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</si>
  <si>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</si>
  <si>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</si>
  <si>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</si>
  <si>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</si>
  <si>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</si>
  <si>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</si>
  <si>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</si>
  <si>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</si>
  <si>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</si>
  <si>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</si>
  <si>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</si>
  <si>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</si>
  <si>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</si>
  <si>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</si>
  <si>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</si>
  <si>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</si>
  <si>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</si>
  <si>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</si>
  <si>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</si>
  <si>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</si>
  <si>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</si>
  <si>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</si>
  <si>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</si>
  <si>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</si>
  <si>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</si>
  <si>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</si>
  <si>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</si>
  <si>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</si>
  <si>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</si>
  <si>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</si>
  <si>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</si>
  <si>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</si>
  <si>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</si>
  <si>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</si>
  <si>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</si>
  <si>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</si>
  <si>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</si>
  <si>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</si>
  <si>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</si>
  <si>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</si>
  <si>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</si>
  <si>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</si>
  <si>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</si>
  <si>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</si>
  <si>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</si>
  <si>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</si>
  <si>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</si>
  <si>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</si>
  <si>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</si>
  <si>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</si>
  <si>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</si>
  <si>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</si>
  <si>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</si>
  <si>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</si>
  <si>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</si>
  <si>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</si>
  <si>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</si>
  <si>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</si>
  <si>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</si>
  <si>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</si>
  <si>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</si>
  <si>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</si>
  <si>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</si>
  <si>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</si>
  <si>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</si>
  <si>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</si>
  <si>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</si>
  <si>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</si>
  <si>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</si>
  <si>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</si>
  <si>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</si>
  <si>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</si>
  <si>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</si>
  <si>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</si>
  <si>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</si>
  <si>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</si>
  <si>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</si>
  <si>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</si>
  <si>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</si>
  <si>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</si>
  <si>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</si>
  <si>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</si>
  <si>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</si>
  <si>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</si>
  <si>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</si>
  <si>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</si>
  <si>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</si>
  <si>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</si>
  <si>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</si>
  <si>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</si>
  <si>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</si>
  <si>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</si>
  <si>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</si>
  <si>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</si>
  <si>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</si>
  <si>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</si>
  <si>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</si>
  <si>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</si>
  <si>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</si>
  <si>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</si>
  <si>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</si>
  <si>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</si>
  <si>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</si>
  <si>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</si>
  <si>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</si>
  <si>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</si>
  <si>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</si>
  <si>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</si>
  <si>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</si>
  <si>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</si>
  <si>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</si>
  <si>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</si>
  <si>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</si>
  <si>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</si>
  <si>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</si>
  <si>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</si>
  <si>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</si>
  <si>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</si>
  <si>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</si>
  <si>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</si>
  <si>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</si>
  <si>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</si>
  <si>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</si>
  <si>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</si>
  <si>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</si>
  <si>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</si>
  <si>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</si>
  <si>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</si>
  <si>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</si>
  <si>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</si>
  <si>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</si>
  <si>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</si>
  <si>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</si>
  <si>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</si>
  <si>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</si>
  <si>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</si>
  <si>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</si>
  <si>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</si>
  <si>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</si>
  <si>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</si>
  <si>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</si>
  <si>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</si>
  <si>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</si>
  <si>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</si>
  <si>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</si>
  <si>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</si>
  <si>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</si>
  <si>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</si>
  <si>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</si>
  <si>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</si>
  <si>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</si>
  <si>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</si>
  <si>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</si>
  <si>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</si>
  <si>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</si>
  <si>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</si>
  <si>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</si>
  <si>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</si>
  <si>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</si>
  <si>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</si>
  <si>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</si>
  <si>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</si>
  <si>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</si>
  <si>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</si>
  <si>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</si>
  <si>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</si>
  <si>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</si>
  <si>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</si>
  <si>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</si>
  <si>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</si>
  <si>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</si>
  <si>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</si>
  <si>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</si>
  <si>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</si>
  <si>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</si>
  <si>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</si>
  <si>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</si>
  <si>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</si>
  <si>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</si>
  <si>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</si>
  <si>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</si>
  <si>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</si>
  <si>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</si>
  <si>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</si>
  <si>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</si>
  <si>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</si>
  <si>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</si>
  <si>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</si>
  <si>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</si>
  <si>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</si>
  <si>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</si>
  <si>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</si>
  <si>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</si>
  <si>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</si>
  <si>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</si>
  <si>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</si>
  <si>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</si>
  <si>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</si>
  <si>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</si>
  <si>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</si>
  <si>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</si>
  <si>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</si>
  <si>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</si>
  <si>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</si>
  <si>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</si>
  <si>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</si>
  <si>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</si>
  <si>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</si>
  <si>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</si>
  <si>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</si>
  <si>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</si>
  <si>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</si>
  <si>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</si>
  <si>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</si>
  <si>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</si>
  <si>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</si>
  <si>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</si>
  <si>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</si>
  <si>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</si>
  <si>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</si>
  <si>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</si>
  <si>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</si>
  <si>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</si>
  <si>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</si>
  <si>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</si>
  <si>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</si>
  <si>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</si>
  <si>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</si>
  <si>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</si>
  <si>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</si>
  <si>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</si>
  <si>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</si>
  <si>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</si>
  <si>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</si>
  <si>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</si>
  <si>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</si>
  <si>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</si>
  <si>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</si>
  <si>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</si>
  <si>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</si>
  <si>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</si>
  <si>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</si>
  <si>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</si>
  <si>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</si>
  <si>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</si>
  <si>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</si>
  <si>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</si>
  <si>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</si>
  <si>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</si>
  <si>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</si>
  <si>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</si>
  <si>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</si>
  <si>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</si>
  <si>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</si>
  <si>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</si>
  <si>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</si>
  <si>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</si>
  <si>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</si>
  <si>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</si>
  <si>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</si>
  <si>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</si>
  <si>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</si>
  <si>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</si>
  <si>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</si>
  <si>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</si>
  <si>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</si>
  <si>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</si>
  <si>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</si>
  <si>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</si>
  <si>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</si>
  <si>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</si>
  <si>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</si>
  <si>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</si>
  <si>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</si>
  <si>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</si>
  <si>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</si>
  <si>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</si>
  <si>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</si>
  <si>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</si>
  <si>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</si>
  <si>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</si>
  <si>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</si>
  <si>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</si>
  <si>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</si>
  <si>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</si>
  <si>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</si>
  <si>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</si>
  <si>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</si>
  <si>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</si>
  <si>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</si>
  <si>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</si>
  <si>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</si>
  <si>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</si>
  <si>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</si>
  <si>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</si>
  <si>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</si>
  <si>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</si>
  <si>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</si>
  <si>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</si>
  <si>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</si>
  <si>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</si>
  <si>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</si>
  <si>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</si>
  <si>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</si>
  <si>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</si>
  <si>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</si>
  <si>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</si>
  <si>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</si>
  <si>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</si>
  <si>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</si>
  <si>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</si>
  <si>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</si>
  <si>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</si>
  <si>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</si>
  <si>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</si>
  <si>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</si>
  <si>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</si>
  <si>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</si>
  <si>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</si>
  <si>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</si>
  <si>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</si>
  <si>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</si>
  <si>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</si>
  <si>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</si>
  <si>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</si>
  <si>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</si>
  <si>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</si>
  <si>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</si>
  <si>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</si>
  <si>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</si>
  <si>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</si>
  <si>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</si>
  <si>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</si>
  <si>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</si>
  <si>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</si>
  <si>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</si>
  <si>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</si>
  <si>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</si>
  <si>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</si>
  <si>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</si>
  <si>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</si>
  <si>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</si>
  <si>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</si>
  <si>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</si>
  <si>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</si>
  <si>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</si>
  <si>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</si>
  <si>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</si>
  <si>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</si>
  <si>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</si>
  <si>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</si>
  <si>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</si>
  <si>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</si>
  <si>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</si>
  <si>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</si>
  <si>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</si>
  <si>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</si>
  <si>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</si>
  <si>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</si>
  <si>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</si>
  <si>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</si>
  <si>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</si>
  <si>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</si>
  <si>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</si>
  <si>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</si>
  <si>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</si>
  <si>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</si>
  <si>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</si>
  <si>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</si>
  <si>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</si>
  <si>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</si>
  <si>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</si>
  <si>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</si>
  <si>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</si>
  <si>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</si>
  <si>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</si>
  <si>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</si>
  <si>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</si>
  <si>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</si>
  <si>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</si>
  <si>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</si>
  <si>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</si>
  <si>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</si>
  <si>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</si>
  <si>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</si>
  <si>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</si>
  <si>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</si>
  <si>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</si>
  <si>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</si>
  <si>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</si>
  <si>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</si>
  <si>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</si>
  <si>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</si>
  <si>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</si>
  <si>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</si>
  <si>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</si>
  <si>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</si>
  <si>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</si>
  <si>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</si>
  <si>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</si>
  <si>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</si>
  <si>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</si>
  <si>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</si>
  <si>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</si>
  <si>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</si>
  <si>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</si>
  <si>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</si>
  <si>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</si>
  <si>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</si>
  <si>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</si>
  <si>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</si>
  <si>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</si>
  <si>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</si>
  <si>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</si>
  <si>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</si>
  <si>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</si>
  <si>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</si>
  <si>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</si>
  <si>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</si>
  <si>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</si>
  <si>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</si>
  <si>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</si>
  <si>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</si>
  <si>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</si>
  <si>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</si>
  <si>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</si>
  <si>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</si>
  <si>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</si>
  <si>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</si>
  <si>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</si>
  <si>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</si>
  <si>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</si>
  <si>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</si>
  <si>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</si>
  <si>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</si>
  <si>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</si>
  <si>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</si>
  <si>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</si>
  <si>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</si>
  <si>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</si>
  <si>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</si>
  <si>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</si>
  <si>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</si>
  <si>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</si>
  <si>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</si>
  <si>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</si>
  <si>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</si>
  <si>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</si>
  <si>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</si>
  <si>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</si>
  <si>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</si>
  <si>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</si>
  <si>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</si>
  <si>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</si>
  <si>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</si>
  <si>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</si>
  <si>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</si>
  <si>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</si>
  <si>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</si>
  <si>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</si>
  <si>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</si>
  <si>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</si>
  <si>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</si>
  <si>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</si>
  <si>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</si>
  <si>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</si>
  <si>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</si>
  <si>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</si>
  <si>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</si>
  <si>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</si>
  <si>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</si>
  <si>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</si>
  <si>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</si>
  <si>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</si>
  <si>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</si>
  <si>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</si>
  <si>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</si>
  <si>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</si>
  <si>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</si>
  <si>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</si>
  <si>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</si>
  <si>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</si>
  <si>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</si>
  <si>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</si>
  <si>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</si>
  <si>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</si>
  <si>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</si>
  <si>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</si>
  <si>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</si>
  <si>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</si>
  <si>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</si>
  <si>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</si>
  <si>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</si>
  <si>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</si>
  <si>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</si>
  <si>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</si>
  <si>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</si>
  <si>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</si>
  <si>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</si>
  <si>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</si>
  <si>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</si>
  <si>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</si>
  <si>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</si>
  <si>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</si>
  <si>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</si>
  <si>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</si>
  <si>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</si>
  <si>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</si>
  <si>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</si>
  <si>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</si>
  <si>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</si>
  <si>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</si>
  <si>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</si>
  <si>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</si>
  <si>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</si>
  <si>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</si>
  <si>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</si>
  <si>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</si>
  <si>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</si>
  <si>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</si>
  <si>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</si>
  <si>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</si>
  <si>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</si>
  <si>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</si>
  <si>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</si>
  <si>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</si>
  <si>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</si>
  <si>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</si>
  <si>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</si>
  <si>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</si>
  <si>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</si>
  <si>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</si>
  <si>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</si>
  <si>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</si>
  <si>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</si>
  <si>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</si>
  <si>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</si>
  <si>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</si>
  <si>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</si>
  <si>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</si>
  <si>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</si>
  <si>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</si>
  <si>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</si>
  <si>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</si>
  <si>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</si>
  <si>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</si>
  <si>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</si>
  <si>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</si>
  <si>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</si>
  <si>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</si>
  <si>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</si>
  <si>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</si>
  <si>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</si>
  <si>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</si>
  <si>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</si>
  <si>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</si>
  <si>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</si>
  <si>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</si>
  <si>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</si>
  <si>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</si>
  <si>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</si>
  <si>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</si>
  <si>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</si>
  <si>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</si>
  <si>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</si>
  <si>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</si>
  <si>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</si>
  <si>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</si>
  <si>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</si>
  <si>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</si>
  <si>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</si>
  <si>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</si>
  <si>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</si>
  <si>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</si>
  <si>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</si>
  <si>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</si>
  <si>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</si>
  <si>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</si>
  <si>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</si>
  <si>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</si>
  <si>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</si>
  <si>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</si>
  <si>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</si>
  <si>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</si>
  <si>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</si>
  <si>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</si>
  <si>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</si>
  <si>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</si>
  <si>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</si>
  <si>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</si>
  <si>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</si>
  <si>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</si>
  <si>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</si>
  <si>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</si>
  <si>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</si>
  <si>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</si>
  <si>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</si>
  <si>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</si>
  <si>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</si>
  <si>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</si>
  <si>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</si>
  <si>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</si>
  <si>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</si>
  <si>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</si>
  <si>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</si>
  <si>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</si>
  <si>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</si>
  <si>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</si>
  <si>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</si>
  <si>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</si>
  <si>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</si>
  <si>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</si>
  <si>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</si>
  <si>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</si>
  <si>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</si>
  <si>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</si>
  <si>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</si>
  <si>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</si>
  <si>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</si>
  <si>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</si>
  <si>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</si>
  <si>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</si>
  <si>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</si>
  <si>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</si>
  <si>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</si>
  <si>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</si>
  <si>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</si>
  <si>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</si>
  <si>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</si>
  <si>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</si>
  <si>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</si>
  <si>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</si>
  <si>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</si>
  <si>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</si>
  <si>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</si>
  <si>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</si>
  <si>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</si>
  <si>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</si>
  <si>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</si>
  <si>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</si>
  <si>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</si>
  <si>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</si>
  <si>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</si>
  <si>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</si>
  <si>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</si>
  <si>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</si>
  <si>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</si>
  <si>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</si>
  <si>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</si>
  <si>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</si>
  <si>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</si>
  <si>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</si>
  <si>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</si>
  <si>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</si>
  <si>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</si>
  <si>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</si>
  <si>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</si>
  <si>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</si>
  <si>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</si>
  <si>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</si>
  <si>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</si>
  <si>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</si>
  <si>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</si>
  <si>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</si>
  <si>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</si>
  <si>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</si>
  <si>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</si>
  <si>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</si>
  <si>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</si>
  <si>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</si>
  <si>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</si>
  <si>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</si>
  <si>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</si>
  <si>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</si>
  <si>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</si>
  <si>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</si>
  <si>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</si>
  <si>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</si>
  <si>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</si>
  <si>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</si>
  <si>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</si>
  <si>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</si>
  <si>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</si>
  <si>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</si>
  <si>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</si>
  <si>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</si>
  <si>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</si>
  <si>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</si>
  <si>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</si>
  <si>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</si>
  <si>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</si>
  <si>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</si>
  <si>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</si>
  <si>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</si>
  <si>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</si>
  <si>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</si>
  <si>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</si>
  <si>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</si>
  <si>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</si>
  <si>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</si>
  <si>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</si>
  <si>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</si>
  <si>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</si>
  <si>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</si>
  <si>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</si>
  <si>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</si>
  <si>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</si>
  <si>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</si>
  <si>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</si>
  <si>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</si>
  <si>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</si>
  <si>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</si>
  <si>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</si>
  <si>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</si>
  <si>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</si>
  <si>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</si>
  <si>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</si>
  <si>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</si>
  <si>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</si>
  <si>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</si>
  <si>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</si>
  <si>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</si>
  <si>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</si>
  <si>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</si>
  <si>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</si>
  <si>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</si>
  <si>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</si>
  <si>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</si>
  <si>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</si>
  <si>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</si>
  <si>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</si>
  <si>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</si>
  <si>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</si>
  <si>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</si>
  <si>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</si>
  <si>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</si>
  <si>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</si>
  <si>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</si>
  <si>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</si>
  <si>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</si>
  <si>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</si>
  <si>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</si>
  <si>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</si>
  <si>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</si>
  <si>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</si>
  <si>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</si>
  <si>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</si>
  <si>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</si>
  <si>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</si>
  <si>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</si>
  <si>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</si>
  <si>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</si>
  <si>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</si>
  <si>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</si>
  <si>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</si>
  <si>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</si>
  <si>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</si>
  <si>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</si>
  <si>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</si>
  <si>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</si>
  <si>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</si>
  <si>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</si>
  <si>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</si>
  <si>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</si>
  <si>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</si>
  <si>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</si>
  <si>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</si>
  <si>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</si>
  <si>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</si>
  <si>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</si>
  <si>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</si>
  <si>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</si>
  <si>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</si>
  <si>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</si>
  <si>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</si>
  <si>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</si>
  <si>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</si>
  <si>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</si>
  <si>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</si>
  <si>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</si>
  <si>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</si>
  <si>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</si>
  <si>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</si>
  <si>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</si>
  <si>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</si>
  <si>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</si>
  <si>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</si>
  <si>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</si>
  <si>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</si>
  <si>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</si>
  <si>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</si>
  <si>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</si>
  <si>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</si>
  <si>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</si>
  <si>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</si>
  <si>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</si>
  <si>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</si>
  <si>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</si>
  <si>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</si>
  <si>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</si>
  <si>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</si>
  <si>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</si>
  <si>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</si>
  <si>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</si>
  <si>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</si>
  <si>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</si>
  <si>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</si>
  <si>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</si>
  <si>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</si>
  <si>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</si>
  <si>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</si>
  <si>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</si>
  <si>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</si>
  <si>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</si>
  <si>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</si>
  <si>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</si>
  <si>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</si>
  <si>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</si>
  <si>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</si>
  <si>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</si>
  <si>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</si>
  <si>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</si>
  <si>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</si>
  <si>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</si>
  <si>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</si>
  <si>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</si>
  <si>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</si>
  <si>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</si>
  <si>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</si>
  <si>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</si>
  <si>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</si>
  <si>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</si>
  <si>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</si>
  <si>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</si>
  <si>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</si>
  <si>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</si>
  <si>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</si>
  <si>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</si>
  <si>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</si>
  <si>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</si>
  <si>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</si>
  <si>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</si>
  <si>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</si>
  <si>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</si>
  <si>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</si>
  <si>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</si>
  <si>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</si>
  <si>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</si>
  <si>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</si>
  <si>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</si>
  <si>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</si>
  <si>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</si>
  <si>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</si>
  <si>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</si>
  <si>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</si>
  <si>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</si>
  <si>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</si>
  <si>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</si>
  <si>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</si>
  <si>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</si>
  <si>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</si>
  <si>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</si>
  <si>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</si>
  <si>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</si>
  <si>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</si>
  <si>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</si>
  <si>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</si>
  <si>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</si>
  <si>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</si>
  <si>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</si>
  <si>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</si>
  <si>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</si>
  <si>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</si>
  <si>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</si>
  <si>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</si>
  <si>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</si>
  <si>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</si>
  <si>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</si>
  <si>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</si>
  <si>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</si>
  <si>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</si>
  <si>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</si>
  <si>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</si>
  <si>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</si>
  <si>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</si>
  <si>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</si>
  <si>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</si>
  <si>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</si>
  <si>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</si>
  <si>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</si>
  <si>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</si>
  <si>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</si>
  <si>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</si>
  <si>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</si>
  <si>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</si>
  <si>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</si>
  <si>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</si>
  <si>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</si>
  <si>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</si>
  <si>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</si>
  <si>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</si>
  <si>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</si>
  <si>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</si>
  <si>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</si>
  <si>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</si>
  <si>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</si>
  <si>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</si>
  <si>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</si>
  <si>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</si>
  <si>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</si>
  <si>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</si>
  <si>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</si>
  <si>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</si>
  <si>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</si>
  <si>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</si>
  <si>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</si>
  <si>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</si>
  <si>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</si>
  <si>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</si>
  <si>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</si>
  <si>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</si>
  <si>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</si>
  <si>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</si>
  <si>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</si>
  <si>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</si>
  <si>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</si>
  <si>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</si>
  <si>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</si>
  <si>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</si>
  <si>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</si>
  <si>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</si>
  <si>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</si>
  <si>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</si>
  <si>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</si>
  <si>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</si>
  <si>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</si>
  <si>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</si>
  <si>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</si>
  <si>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</si>
  <si>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</si>
  <si>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</si>
  <si>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</si>
  <si>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</si>
  <si>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</si>
  <si>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</si>
  <si>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</si>
  <si>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</si>
  <si>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</si>
  <si>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</si>
  <si>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</si>
  <si>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</si>
  <si>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</si>
  <si>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</si>
  <si>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</si>
  <si>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</si>
  <si>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</si>
  <si>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</si>
  <si>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</si>
  <si>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</si>
  <si>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</si>
  <si>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</si>
  <si>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</si>
  <si>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</si>
  <si>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</si>
  <si>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</si>
  <si>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</si>
  <si>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</si>
  <si>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</si>
  <si>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</si>
  <si>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</si>
  <si>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</si>
  <si>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</si>
  <si>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</si>
  <si>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</si>
  <si>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</si>
  <si>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</si>
  <si>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</si>
  <si>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</si>
  <si>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</si>
  <si>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</si>
  <si>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</si>
  <si>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</si>
  <si>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</si>
  <si>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</si>
  <si>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</si>
  <si>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</si>
  <si>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</si>
  <si>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</si>
  <si>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</si>
  <si>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</si>
  <si>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</si>
  <si>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</si>
  <si>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</si>
  <si>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</si>
  <si>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</si>
  <si>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</si>
  <si>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</si>
  <si>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</si>
  <si>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</si>
  <si>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</si>
  <si>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</si>
  <si>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</si>
  <si>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</si>
  <si>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</si>
  <si>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</si>
  <si>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</si>
  <si>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</si>
  <si>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</si>
  <si>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</si>
  <si>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</si>
  <si>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</si>
  <si>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</si>
  <si>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</si>
  <si>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</si>
  <si>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</si>
  <si>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</si>
  <si>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</si>
  <si>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</si>
  <si>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</si>
  <si>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</si>
  <si>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</si>
  <si>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</si>
  <si>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</si>
  <si>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</si>
  <si>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</si>
  <si>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</si>
  <si>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</si>
  <si>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</si>
  <si>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</si>
  <si>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</si>
  <si>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</si>
  <si>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</si>
  <si>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</si>
  <si>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</si>
  <si>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</si>
  <si>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</si>
  <si>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</si>
  <si>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</si>
  <si>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</si>
  <si>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</si>
  <si>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</si>
  <si>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</si>
  <si>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</si>
  <si>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</si>
  <si>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</si>
  <si>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</si>
  <si>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</si>
  <si>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</si>
  <si>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</si>
  <si>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</si>
  <si>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</si>
  <si>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</si>
  <si>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</si>
  <si>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</si>
  <si>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</si>
  <si>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</si>
  <si>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</si>
  <si>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</si>
  <si>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</si>
  <si>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</si>
  <si>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</si>
  <si>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</si>
  <si>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</si>
  <si>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</si>
  <si>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</si>
  <si>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</si>
  <si>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</si>
  <si>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</si>
  <si>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</si>
  <si>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</si>
  <si>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</si>
  <si>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</si>
  <si>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</si>
  <si>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</si>
  <si>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</si>
  <si>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</si>
  <si>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</si>
  <si>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</si>
  <si>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</si>
  <si>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</si>
  <si>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</si>
  <si>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</si>
  <si>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</si>
  <si>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</si>
  <si>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</si>
  <si>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</si>
  <si>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</si>
  <si>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</si>
  <si>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</si>
  <si>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</si>
  <si>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</si>
  <si>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</si>
  <si>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</si>
  <si>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</si>
  <si>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</si>
  <si>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</si>
  <si>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</si>
  <si>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</si>
  <si>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</si>
  <si>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</si>
  <si>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</si>
  <si>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</si>
  <si>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</si>
  <si>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</si>
  <si>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</si>
  <si>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</si>
  <si>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</si>
  <si>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</si>
  <si>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</si>
  <si>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</si>
  <si>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</si>
  <si>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</si>
  <si>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</si>
  <si>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</si>
  <si>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</si>
  <si>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</si>
  <si>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</si>
  <si>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</si>
  <si>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</si>
  <si>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</si>
  <si>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</si>
  <si>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</si>
  <si>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</si>
  <si>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</si>
  <si>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</si>
  <si>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</si>
  <si>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</si>
  <si>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</si>
  <si>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</si>
  <si>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</si>
  <si>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</si>
  <si>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</si>
  <si>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</si>
  <si>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</si>
  <si>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</si>
  <si>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</si>
  <si>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</si>
  <si>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</si>
  <si>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</si>
  <si>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</si>
  <si>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</si>
  <si>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</si>
  <si>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</si>
  <si>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</si>
  <si>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</si>
  <si>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</si>
  <si>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</si>
  <si>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</si>
  <si>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</si>
  <si>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</si>
  <si>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</si>
  <si>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</si>
  <si>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</si>
  <si>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</si>
  <si>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</si>
  <si>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</si>
  <si>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</si>
  <si>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</si>
  <si>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</si>
  <si>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</si>
  <si>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</si>
  <si>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</si>
  <si>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</si>
  <si>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</si>
  <si>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</si>
  <si>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</si>
  <si>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</si>
  <si>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</si>
  <si>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</si>
  <si>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</si>
  <si>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</si>
  <si>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</si>
  <si>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</si>
  <si>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</si>
  <si>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</si>
  <si>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</si>
  <si>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</si>
  <si>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</si>
  <si>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</si>
  <si>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</si>
  <si>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</si>
  <si>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</si>
  <si>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</si>
  <si>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</si>
  <si>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</si>
  <si>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</si>
  <si>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</si>
  <si>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</si>
  <si>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</si>
  <si>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</si>
  <si>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</si>
  <si>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</si>
  <si>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</si>
  <si>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</si>
  <si>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</si>
  <si>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</si>
  <si>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</si>
  <si>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</si>
  <si>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</si>
  <si>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</si>
  <si>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</si>
  <si>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</si>
  <si>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</si>
  <si>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</si>
  <si>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</si>
  <si>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</si>
  <si>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</si>
  <si>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</si>
  <si>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</si>
  <si>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</si>
  <si>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</si>
  <si>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</si>
  <si>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</si>
  <si>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</si>
  <si>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</si>
  <si>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</si>
  <si>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</si>
  <si>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</si>
  <si>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</si>
  <si>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</si>
  <si>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</si>
  <si>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</si>
  <si>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</si>
  <si>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</si>
  <si>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</si>
  <si>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</si>
  <si>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</si>
  <si>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</si>
  <si>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</si>
  <si>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</si>
  <si>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</si>
  <si>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</si>
  <si>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</si>
  <si>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</si>
  <si>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</si>
  <si>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</si>
  <si>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</si>
  <si>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</si>
  <si>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</si>
  <si>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</si>
  <si>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</si>
  <si>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</si>
  <si>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</si>
  <si>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</si>
  <si>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</si>
  <si>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</si>
  <si>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</si>
  <si>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</si>
  <si>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</si>
  <si>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</si>
  <si>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</si>
  <si>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</si>
  <si>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</si>
  <si>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</si>
  <si>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</si>
  <si>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</si>
  <si>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</si>
  <si>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</si>
  <si>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</si>
  <si>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</si>
  <si>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</si>
  <si>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</si>
  <si>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</si>
  <si>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</si>
  <si>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</si>
  <si>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</si>
  <si>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</si>
  <si>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</si>
  <si>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</si>
  <si>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</si>
  <si>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</si>
  <si>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</si>
  <si>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</si>
  <si>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</si>
  <si>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</si>
  <si>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</si>
  <si>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</si>
  <si>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</si>
  <si>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</si>
  <si>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</si>
  <si>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</si>
  <si>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</si>
  <si>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</si>
  <si>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</si>
  <si>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</si>
  <si>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</si>
  <si>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</si>
  <si>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</si>
  <si>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</si>
  <si>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</si>
  <si>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</si>
  <si>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</si>
  <si>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</si>
  <si>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</si>
  <si>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</si>
  <si>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</si>
  <si>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</si>
  <si>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</si>
  <si>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</si>
  <si>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</si>
  <si>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</si>
  <si>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</si>
  <si>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</si>
  <si>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</si>
  <si>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</si>
  <si>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</si>
  <si>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</si>
  <si>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</si>
  <si>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</si>
  <si>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</si>
  <si>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</si>
  <si>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</si>
  <si>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</si>
  <si>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</si>
  <si>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</si>
  <si>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</si>
  <si>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</si>
  <si>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</si>
  <si>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</si>
  <si>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</si>
  <si>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</si>
  <si>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</si>
  <si>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</si>
  <si>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</si>
  <si>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</si>
  <si>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</si>
  <si>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</si>
  <si>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</si>
  <si>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</si>
  <si>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</si>
  <si>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</si>
  <si>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</si>
  <si>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</si>
  <si>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</si>
  <si>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</si>
  <si>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</si>
  <si>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</si>
  <si>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</si>
  <si>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</si>
  <si>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</si>
  <si>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</si>
  <si>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</si>
  <si>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</si>
  <si>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</si>
  <si>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</si>
  <si>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</si>
  <si>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</si>
  <si>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</si>
  <si>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</si>
  <si>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</si>
  <si>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</si>
  <si>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</si>
  <si>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</si>
  <si>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</si>
  <si>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</si>
  <si>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</si>
  <si>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</si>
  <si>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</si>
  <si>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</si>
  <si>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</si>
  <si>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</si>
  <si>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</si>
  <si>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</si>
  <si>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</si>
  <si>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</si>
  <si>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</si>
  <si>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</si>
  <si>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</si>
  <si>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</si>
  <si>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</si>
  <si>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</si>
  <si>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</si>
  <si>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</si>
  <si>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</si>
  <si>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</si>
  <si>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</si>
  <si>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</si>
  <si>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</si>
  <si>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</si>
  <si>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</si>
  <si>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</si>
  <si>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</si>
  <si>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</si>
  <si>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</si>
  <si>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</si>
  <si>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</si>
  <si>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</si>
  <si>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</si>
  <si>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</si>
  <si>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</si>
  <si>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</si>
  <si>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</si>
  <si>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</si>
  <si>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</si>
  <si>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</si>
  <si>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</si>
  <si>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</si>
  <si>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</si>
  <si>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</si>
  <si>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</si>
  <si>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</si>
  <si>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</si>
  <si>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</si>
  <si>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</si>
  <si>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</si>
  <si>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</si>
  <si>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</si>
  <si>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</si>
  <si>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</si>
  <si>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</si>
  <si>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</si>
  <si>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</si>
  <si>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</si>
  <si>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</si>
  <si>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</si>
  <si>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</si>
  <si>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</si>
  <si>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</si>
  <si>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</si>
  <si>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</si>
  <si>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</si>
  <si>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</si>
  <si>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</si>
  <si>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</si>
  <si>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</si>
  <si>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</si>
  <si>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</si>
  <si>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</si>
  <si>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</si>
  <si>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</si>
  <si>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</si>
  <si>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</si>
  <si>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</si>
  <si>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</si>
  <si>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</si>
  <si>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</si>
  <si>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</si>
  <si>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</si>
  <si>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</si>
  <si>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</si>
  <si>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</si>
  <si>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</si>
  <si>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</si>
  <si>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</si>
  <si>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</si>
  <si>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</si>
  <si>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</si>
  <si>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</si>
  <si>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</si>
  <si>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</si>
  <si>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</si>
  <si>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</si>
  <si>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</si>
  <si>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</si>
  <si>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</si>
  <si>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</si>
  <si>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</si>
  <si>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</si>
  <si>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</si>
  <si>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</si>
  <si>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</si>
  <si>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</si>
  <si>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</si>
  <si>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</si>
  <si>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</si>
  <si>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</si>
  <si>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</si>
  <si>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</si>
  <si>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</si>
  <si>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</si>
  <si>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</si>
  <si>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</si>
  <si>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</si>
  <si>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</si>
  <si>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</si>
  <si>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</si>
  <si>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</si>
  <si>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</si>
  <si>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</si>
  <si>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</si>
  <si>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</si>
  <si>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</si>
  <si>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</si>
  <si>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</si>
  <si>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</si>
  <si>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</si>
  <si>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</si>
  <si>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</si>
  <si>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</si>
  <si>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</si>
  <si>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</si>
  <si>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</si>
  <si>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</si>
  <si>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</si>
  <si>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</si>
  <si>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</si>
  <si>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</si>
  <si>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</si>
  <si>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</si>
  <si>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</si>
  <si>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</si>
  <si>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</si>
  <si>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</si>
  <si>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</si>
  <si>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</si>
  <si>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</si>
  <si>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</si>
  <si>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</si>
  <si>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</si>
  <si>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</si>
  <si>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</si>
  <si>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</si>
  <si>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</si>
  <si>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</si>
  <si>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</si>
  <si>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</si>
  <si>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</si>
  <si>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</si>
  <si>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</si>
  <si>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</si>
  <si>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</si>
  <si>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</si>
  <si>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</si>
  <si>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</si>
  <si>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</si>
  <si>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</si>
  <si>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</si>
  <si>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</si>
  <si>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</si>
  <si>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</si>
  <si>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</si>
  <si>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</si>
  <si>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</si>
  <si>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</si>
  <si>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</si>
  <si>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</si>
  <si>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</si>
  <si>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</si>
  <si>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</si>
  <si>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</si>
  <si>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</si>
  <si>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</si>
  <si>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</si>
  <si>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</si>
  <si>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</si>
  <si>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</si>
  <si>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</si>
  <si>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</si>
  <si>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</si>
  <si>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</si>
  <si>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</si>
  <si>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</si>
  <si>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</si>
  <si>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</si>
  <si>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</si>
  <si>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</si>
  <si>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</si>
  <si>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</si>
  <si>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</si>
  <si>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</si>
  <si>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</si>
  <si>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</si>
  <si>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</si>
  <si>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</si>
  <si>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</si>
  <si>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</si>
  <si>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</si>
  <si>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</si>
  <si>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</si>
  <si>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</si>
  <si>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</si>
  <si>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</si>
  <si>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</si>
  <si>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</si>
  <si>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</si>
  <si>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</si>
  <si>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</si>
  <si>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</si>
  <si>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</si>
  <si>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</si>
  <si>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</si>
  <si>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</si>
  <si>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</si>
  <si>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</si>
  <si>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</si>
  <si>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</si>
  <si>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</si>
  <si>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</si>
  <si>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</si>
  <si>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</si>
  <si>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</si>
  <si>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</si>
  <si>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</si>
  <si>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</si>
  <si>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</si>
  <si>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</si>
  <si>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</si>
  <si>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</si>
  <si>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</si>
  <si>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</si>
  <si>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</si>
  <si>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</si>
  <si>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</si>
  <si>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</si>
  <si>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</si>
  <si>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</si>
  <si>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</si>
  <si>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</si>
  <si>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</si>
  <si>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</si>
  <si>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</si>
  <si>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</si>
  <si>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</si>
  <si>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</si>
  <si>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</si>
  <si>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</si>
  <si>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</si>
  <si>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</si>
  <si>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</si>
  <si>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</si>
  <si>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</si>
  <si>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</si>
  <si>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</si>
  <si>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</si>
  <si>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</si>
  <si>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</si>
  <si>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</si>
  <si>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</si>
  <si>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</si>
  <si>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</si>
  <si>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</si>
  <si>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</si>
  <si>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</si>
  <si>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</si>
  <si>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</si>
  <si>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</si>
  <si>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</si>
  <si>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</si>
  <si>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</si>
  <si>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</si>
  <si>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</si>
  <si>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</si>
  <si>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</si>
  <si>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</si>
  <si>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</si>
  <si>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</si>
  <si>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</si>
  <si>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</si>
  <si>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</si>
  <si>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</si>
  <si>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</si>
  <si>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</si>
  <si>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</si>
  <si>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</si>
  <si>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</si>
  <si>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</si>
  <si>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</si>
  <si>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</si>
  <si>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</si>
  <si>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</si>
  <si>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</si>
  <si>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</si>
  <si>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</si>
  <si>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</si>
  <si>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</si>
  <si>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</si>
  <si>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</si>
  <si>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</si>
  <si>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</si>
  <si>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</si>
  <si>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</si>
  <si>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</si>
  <si>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</si>
  <si>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</si>
  <si>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</si>
  <si>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</si>
  <si>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</si>
  <si>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</si>
  <si>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</si>
  <si>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</si>
  <si>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</si>
  <si>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</si>
  <si>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</si>
  <si>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</si>
  <si>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</si>
  <si>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</si>
  <si>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</si>
  <si>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</si>
  <si>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</si>
  <si>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</si>
  <si>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</si>
  <si>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</si>
  <si>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</si>
  <si>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</si>
  <si>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</si>
  <si>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</si>
  <si>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</si>
  <si>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</si>
  <si>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</si>
  <si>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</si>
  <si>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</si>
  <si>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</si>
  <si>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</si>
  <si>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</si>
  <si>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</si>
  <si>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</si>
  <si>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</si>
  <si>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</si>
  <si>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</si>
  <si>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</si>
  <si>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</si>
  <si>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</si>
  <si>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</si>
  <si>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</si>
  <si>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</si>
  <si>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</si>
  <si>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</si>
  <si>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</si>
  <si>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</si>
  <si>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</si>
  <si>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</si>
  <si>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</si>
  <si>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</si>
  <si>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</si>
  <si>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</si>
  <si>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</si>
  <si>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</si>
  <si>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</si>
  <si>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</si>
  <si>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</si>
  <si>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</si>
  <si>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</si>
  <si>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</si>
  <si>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</si>
  <si>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</si>
  <si>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</si>
  <si>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</si>
  <si>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</si>
  <si>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</si>
  <si>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</si>
  <si>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</si>
  <si>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</si>
  <si>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</si>
  <si>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</si>
  <si>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</si>
  <si>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</si>
  <si>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</si>
  <si>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</si>
  <si>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</si>
  <si>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</si>
  <si>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</si>
  <si>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</si>
  <si>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</si>
  <si>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</si>
  <si>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</si>
  <si>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</si>
  <si>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</si>
  <si>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</si>
  <si>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</si>
  <si>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</si>
  <si>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</si>
  <si>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</si>
  <si>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</si>
  <si>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</si>
  <si>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</si>
  <si>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</si>
  <si>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</si>
  <si>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</si>
  <si>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</si>
  <si>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</si>
  <si>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</si>
  <si>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</si>
  <si>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</si>
  <si>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</si>
  <si>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</si>
  <si>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</si>
  <si>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</si>
  <si>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</si>
  <si>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</si>
  <si>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</si>
  <si>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</si>
  <si>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</si>
  <si>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</si>
  <si>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</si>
  <si>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</si>
  <si>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</si>
  <si>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</si>
  <si>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</si>
  <si>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</si>
  <si>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</si>
  <si>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</si>
  <si>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</si>
  <si>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</si>
  <si>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</si>
  <si>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</si>
  <si>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</si>
  <si>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</si>
  <si>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</si>
  <si>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</si>
  <si>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</si>
  <si>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</si>
  <si>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</si>
  <si>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</si>
  <si>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</si>
  <si>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</si>
  <si>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</si>
  <si>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</si>
  <si>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</si>
  <si>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</si>
  <si>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</si>
  <si>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</si>
  <si>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</si>
  <si>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</si>
  <si>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</si>
  <si>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</si>
  <si>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</si>
  <si>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</si>
  <si>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</si>
  <si>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</si>
  <si>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</si>
  <si>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</si>
  <si>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</si>
  <si>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</si>
  <si>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</si>
  <si>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</si>
  <si>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</si>
  <si>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</si>
  <si>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</si>
  <si>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</si>
  <si>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</si>
  <si>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</si>
  <si>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</si>
  <si>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</si>
  <si>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</si>
  <si>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</si>
  <si>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</si>
  <si>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</si>
  <si>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</si>
  <si>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</si>
  <si>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</si>
  <si>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</si>
  <si>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</si>
  <si>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</si>
  <si>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</si>
  <si>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</si>
  <si>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</si>
  <si>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</si>
  <si>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</si>
  <si>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</si>
  <si>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</si>
  <si>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</si>
  <si>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</si>
  <si>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</si>
  <si>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</si>
  <si>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</si>
  <si>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</si>
  <si>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</si>
  <si>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</si>
  <si>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</si>
  <si>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</si>
  <si>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</si>
  <si>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</si>
  <si>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</si>
  <si>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</si>
  <si>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</si>
  <si>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</si>
  <si>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</si>
  <si>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</si>
  <si>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</si>
  <si>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</si>
  <si>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</si>
  <si>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</si>
  <si>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</si>
  <si>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</si>
  <si>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</si>
  <si>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</si>
  <si>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</si>
  <si>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</si>
  <si>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</si>
  <si>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</si>
  <si>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</si>
  <si>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</si>
  <si>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</si>
  <si>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</si>
  <si>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</si>
  <si>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</si>
  <si>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</si>
  <si>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</si>
  <si>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</si>
  <si>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</si>
  <si>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</si>
  <si>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</si>
  <si>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</si>
  <si>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</si>
  <si>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</si>
  <si>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</si>
  <si>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</si>
  <si>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</si>
  <si>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</si>
  <si>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</si>
  <si>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</si>
  <si>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</si>
  <si>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</si>
  <si>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</si>
  <si>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</si>
  <si>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</si>
  <si>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</si>
  <si>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</si>
  <si>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</si>
  <si>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</si>
  <si>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</si>
  <si>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</si>
  <si>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</si>
  <si>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</si>
  <si>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</si>
  <si>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</si>
  <si>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</si>
  <si>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</si>
  <si>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</si>
  <si>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</si>
  <si>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</si>
  <si>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</si>
  <si>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</si>
  <si>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</si>
  <si>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</si>
  <si>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</si>
  <si>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</si>
  <si>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</si>
  <si>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</si>
  <si>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</si>
  <si>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</si>
  <si>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</si>
  <si>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</si>
  <si>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</si>
  <si>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</si>
  <si>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</si>
  <si>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</si>
  <si>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</si>
  <si>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</si>
  <si>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</si>
  <si>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</si>
  <si>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</si>
  <si>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</si>
  <si>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</si>
  <si>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</si>
  <si>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</si>
  <si>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</si>
  <si>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</si>
  <si>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</si>
  <si>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</si>
  <si>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</si>
  <si>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</si>
  <si>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</si>
  <si>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</si>
  <si>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</si>
  <si>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</si>
  <si>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</si>
  <si>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</si>
  <si>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</si>
  <si>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</si>
  <si>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</si>
  <si>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</si>
  <si>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</si>
  <si>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</si>
  <si>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</si>
  <si>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</si>
  <si>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</si>
  <si>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</si>
  <si>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</si>
  <si>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</si>
  <si>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</si>
  <si>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</si>
  <si>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</si>
  <si>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</si>
  <si>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</si>
  <si>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</si>
  <si>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</si>
  <si>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</si>
  <si>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</si>
  <si>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</si>
  <si>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</si>
  <si>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</si>
  <si>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</si>
  <si>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</si>
  <si>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</si>
  <si>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</si>
  <si>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</si>
  <si>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</si>
  <si>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</si>
  <si>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</si>
  <si>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</si>
  <si>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</si>
  <si>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</si>
  <si>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</si>
  <si>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</si>
  <si>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</si>
  <si>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</si>
  <si>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</si>
  <si>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</si>
  <si>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</si>
  <si>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</si>
  <si>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</si>
  <si>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</si>
  <si>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</si>
  <si>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</si>
  <si>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</si>
  <si>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</si>
  <si>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</si>
  <si>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</si>
  <si>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</si>
  <si>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</si>
  <si>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</si>
  <si>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</si>
  <si>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</si>
  <si>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</si>
  <si>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</si>
  <si>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</si>
  <si>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</si>
  <si>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</si>
  <si>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</si>
  <si>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</si>
  <si>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</si>
  <si>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</si>
  <si>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</si>
  <si>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</si>
  <si>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</si>
  <si>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</si>
  <si>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</si>
  <si>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</si>
  <si>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</si>
  <si>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</si>
  <si>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</si>
  <si>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</si>
  <si>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</si>
  <si>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</si>
  <si>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</si>
  <si>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</si>
  <si>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</si>
  <si>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</si>
  <si>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</si>
  <si>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</si>
  <si>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</si>
  <si>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</si>
  <si>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</si>
  <si>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</si>
  <si>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</si>
  <si>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</si>
  <si>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</si>
  <si>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</si>
  <si>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</si>
  <si>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</si>
  <si>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</si>
  <si>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</si>
  <si>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</si>
  <si>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</si>
  <si>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</si>
  <si>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</si>
  <si>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</si>
  <si>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</si>
  <si>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</si>
  <si>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</si>
  <si>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</si>
  <si>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</si>
  <si>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</si>
  <si>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</si>
  <si>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</si>
  <si>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</si>
  <si>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</si>
  <si>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</si>
  <si>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</si>
  <si>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</si>
  <si>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</si>
  <si>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</si>
  <si>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</si>
  <si>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</si>
  <si>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</si>
  <si>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</si>
  <si>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</si>
  <si>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</si>
  <si>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</si>
  <si>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</si>
  <si>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</si>
  <si>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</si>
  <si>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</si>
  <si>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</si>
  <si>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</si>
  <si>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</si>
  <si>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</si>
  <si>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</si>
  <si>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</si>
  <si>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</si>
  <si>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</si>
  <si>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</si>
  <si>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</si>
  <si>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</si>
  <si>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</si>
  <si>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</si>
  <si>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</si>
  <si>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</si>
  <si>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</si>
  <si>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</si>
  <si>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</si>
  <si>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</si>
  <si>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</si>
  <si>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</si>
  <si>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</si>
  <si>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</si>
  <si>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</si>
  <si>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</si>
  <si>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</si>
  <si>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</si>
  <si>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</si>
  <si>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</si>
  <si>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</si>
  <si>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</si>
  <si>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</si>
  <si>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</si>
  <si>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</si>
  <si>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</si>
  <si>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</si>
  <si>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</si>
  <si>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</si>
  <si>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</si>
  <si>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</si>
  <si>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</si>
  <si>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</si>
  <si>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</si>
  <si>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</si>
  <si>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</si>
  <si>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</si>
  <si>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</si>
  <si>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</si>
  <si>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</si>
  <si>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</si>
  <si>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</si>
  <si>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</si>
  <si>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</si>
  <si>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</si>
  <si>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</si>
  <si>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</si>
  <si>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</si>
  <si>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</si>
  <si>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</si>
  <si>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</si>
  <si>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</si>
  <si>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</si>
  <si>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</si>
  <si>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</si>
  <si>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</si>
  <si>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</si>
  <si>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</si>
  <si>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</si>
  <si>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</si>
  <si>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</si>
  <si>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</si>
  <si>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</si>
  <si>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</si>
  <si>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</si>
  <si>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</si>
  <si>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</si>
  <si>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</si>
  <si>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</si>
  <si>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</si>
  <si>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</si>
  <si>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</si>
  <si>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</si>
  <si>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</si>
  <si>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</si>
  <si>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</si>
  <si>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</si>
  <si>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</si>
  <si>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</si>
  <si>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</si>
  <si>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</si>
  <si>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</si>
  <si>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</si>
  <si>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</si>
  <si>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</si>
  <si>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</si>
  <si>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</si>
  <si>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</si>
  <si>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</si>
  <si>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</si>
  <si>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</si>
  <si>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</si>
  <si>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</si>
  <si>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</si>
  <si>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</si>
  <si>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</si>
  <si>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</si>
  <si>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</si>
  <si>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</si>
  <si>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</si>
  <si>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</si>
  <si>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</si>
  <si>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</si>
  <si>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</si>
  <si>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</si>
  <si>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</si>
  <si>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</si>
  <si>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</si>
  <si>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</si>
  <si>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</si>
  <si>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</si>
  <si>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</si>
  <si>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</si>
  <si>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</si>
  <si>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</si>
  <si>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</si>
  <si>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</si>
  <si>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</si>
  <si>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</si>
  <si>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</si>
  <si>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</si>
  <si>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</si>
  <si>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</si>
  <si>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</si>
  <si>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</si>
  <si>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</si>
  <si>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</si>
  <si>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</si>
  <si>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</si>
  <si>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</si>
  <si>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</si>
  <si>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</si>
  <si>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</si>
  <si>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</si>
  <si>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</si>
  <si>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</si>
  <si>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</si>
  <si>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</si>
  <si>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</si>
  <si>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</si>
  <si>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</si>
  <si>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</si>
  <si>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</si>
  <si>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</si>
  <si>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</si>
  <si>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</si>
  <si>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</si>
  <si>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</si>
  <si>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</si>
  <si>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</si>
  <si>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</si>
  <si>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</si>
  <si>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</si>
  <si>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</si>
  <si>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</si>
  <si>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</si>
  <si>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</si>
  <si>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</si>
  <si>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</si>
  <si>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</si>
  <si>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</si>
  <si>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</si>
  <si>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</si>
  <si>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</si>
  <si>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</si>
  <si>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</si>
  <si>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</si>
  <si>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</si>
  <si>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</si>
  <si>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</si>
  <si>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</si>
  <si>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</si>
  <si>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</si>
  <si>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</si>
  <si>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</si>
  <si>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</si>
  <si>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</si>
  <si>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</si>
  <si>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</si>
  <si>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</si>
  <si>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</si>
  <si>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</si>
  <si>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</si>
  <si>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</si>
  <si>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</si>
  <si>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</si>
  <si>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</si>
  <si>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</si>
  <si>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</si>
  <si>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</si>
  <si>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</si>
  <si>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</si>
  <si>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</si>
  <si>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</si>
  <si>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</si>
  <si>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</si>
  <si>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</si>
  <si>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</si>
  <si>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</si>
  <si>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</si>
  <si>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</si>
  <si>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</si>
  <si>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</si>
  <si>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</si>
  <si>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</si>
  <si>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</si>
  <si>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</si>
  <si>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</si>
  <si>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</si>
  <si>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</si>
  <si>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</si>
  <si>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</si>
  <si>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</si>
  <si>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</si>
  <si>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</si>
  <si>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</si>
  <si>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</si>
  <si>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</si>
  <si>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</si>
  <si>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</si>
  <si>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</si>
  <si>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</si>
  <si>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</si>
  <si>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</si>
  <si>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</si>
  <si>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</si>
  <si>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</si>
  <si>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</si>
  <si>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</si>
  <si>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</si>
  <si>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</si>
  <si>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</si>
  <si>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</si>
  <si>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</si>
  <si>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</si>
  <si>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</si>
  <si>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</si>
  <si>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</si>
  <si>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</si>
  <si>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</si>
  <si>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</si>
  <si>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</si>
  <si>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</si>
  <si>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</si>
  <si>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</si>
  <si>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</si>
  <si>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</si>
  <si>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</si>
  <si>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</si>
  <si>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</si>
  <si>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</si>
  <si>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</si>
  <si>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</si>
  <si>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</si>
  <si>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</si>
  <si>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</si>
  <si>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</si>
  <si>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</si>
  <si>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</si>
  <si>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</si>
  <si>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</si>
  <si>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</si>
  <si>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</si>
  <si>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</si>
  <si>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</si>
  <si>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</si>
  <si>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</si>
  <si>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</si>
  <si>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</si>
  <si>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</si>
  <si>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</si>
  <si>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</si>
  <si>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</si>
  <si>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</si>
  <si>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</si>
  <si>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</si>
  <si>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</si>
  <si>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</si>
  <si>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</si>
  <si>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</si>
  <si>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</si>
  <si>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</si>
  <si>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</si>
  <si>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</si>
  <si>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</si>
  <si>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</si>
  <si>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</si>
  <si>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</si>
  <si>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</si>
  <si>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</si>
  <si>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</si>
  <si>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</si>
  <si>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</si>
  <si>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</si>
  <si>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</si>
  <si>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</si>
  <si>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</si>
  <si>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</si>
  <si>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</si>
  <si>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</si>
  <si>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</si>
  <si>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</si>
  <si>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</si>
  <si>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</si>
  <si>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</si>
  <si>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</si>
  <si>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</si>
  <si>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</si>
  <si>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</si>
  <si>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</si>
  <si>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</si>
  <si>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</si>
  <si>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</si>
  <si>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</si>
  <si>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</si>
  <si>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</si>
  <si>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</si>
  <si>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</si>
  <si>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</si>
  <si>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</si>
  <si>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</si>
  <si>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</si>
  <si>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</si>
  <si>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</si>
  <si>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</si>
  <si>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</si>
  <si>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</si>
  <si>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</si>
  <si>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</si>
  <si>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</si>
  <si>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</si>
  <si>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</si>
  <si>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</si>
  <si>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</si>
  <si>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</si>
  <si>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</si>
  <si>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</si>
  <si>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</si>
  <si>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</si>
  <si>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</si>
  <si>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</si>
  <si>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</si>
  <si>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</si>
  <si>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</si>
  <si>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</si>
  <si>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</si>
  <si>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</si>
  <si>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</si>
  <si>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</si>
  <si>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</si>
  <si>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</si>
  <si>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</si>
  <si>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</si>
  <si>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</si>
  <si>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</si>
  <si>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</si>
  <si>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</si>
  <si>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</si>
  <si>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</si>
  <si>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</si>
  <si>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</si>
  <si>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</si>
  <si>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</si>
  <si>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</si>
  <si>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</si>
  <si>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</si>
  <si>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</si>
  <si>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</si>
  <si>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</si>
  <si>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</si>
  <si>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</si>
  <si>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</si>
  <si>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</si>
  <si>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</si>
  <si>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</si>
  <si>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</si>
  <si>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</si>
  <si>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</si>
  <si>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</si>
  <si>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</si>
  <si>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</si>
  <si>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</si>
  <si>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</si>
  <si>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</si>
  <si>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</si>
  <si>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</si>
  <si>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</si>
  <si>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</si>
  <si>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</si>
  <si>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</si>
  <si>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</si>
  <si>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</si>
  <si>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</si>
  <si>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</si>
  <si>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</si>
  <si>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</si>
  <si>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</si>
  <si>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</si>
  <si>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</si>
  <si>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</si>
  <si>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</si>
  <si>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</si>
  <si>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</si>
  <si>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</si>
  <si>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</si>
  <si>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</si>
  <si>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</si>
  <si>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</si>
  <si>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</si>
  <si>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</si>
  <si>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</si>
  <si>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</si>
  <si>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</si>
  <si>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</si>
  <si>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</si>
  <si>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</si>
  <si>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</si>
  <si>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</si>
  <si>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</si>
  <si>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</si>
  <si>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</si>
  <si>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</si>
  <si>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</si>
  <si>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</si>
  <si>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</si>
  <si>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</si>
  <si>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</si>
  <si>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</si>
  <si>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</si>
  <si>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</si>
  <si>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</si>
  <si>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</si>
  <si>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</si>
  <si>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</si>
  <si>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</si>
  <si>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</si>
  <si>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</si>
  <si>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</si>
  <si>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</si>
  <si>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</si>
  <si>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</si>
  <si>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</si>
  <si>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</si>
  <si>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</si>
  <si>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</si>
  <si>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</si>
  <si>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</si>
  <si>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</si>
  <si>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</si>
  <si>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</si>
  <si>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</si>
  <si>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</si>
  <si>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</si>
  <si>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</si>
  <si>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</si>
  <si>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</si>
  <si>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</si>
  <si>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</si>
  <si>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</si>
  <si>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</si>
  <si>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</si>
  <si>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</si>
  <si>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</si>
  <si>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</si>
  <si>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</si>
  <si>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</si>
  <si>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</si>
  <si>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</si>
  <si>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</si>
  <si>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</si>
  <si>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</si>
  <si>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</si>
  <si>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</si>
  <si>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</si>
  <si>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</si>
  <si>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</si>
  <si>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</si>
  <si>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</si>
  <si>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</si>
  <si>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</si>
  <si>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</si>
  <si>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</si>
  <si>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</si>
  <si>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</si>
  <si>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</si>
  <si>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</si>
  <si>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</si>
  <si>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</si>
  <si>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</si>
  <si>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</si>
  <si>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</si>
  <si>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</si>
  <si>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</si>
  <si>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</si>
  <si>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</si>
  <si>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</si>
  <si>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</si>
  <si>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</si>
  <si>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</si>
  <si>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</si>
  <si>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</si>
  <si>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</si>
  <si>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</si>
  <si>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</si>
  <si>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</si>
  <si>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</si>
  <si>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</si>
  <si>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</si>
  <si>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</si>
  <si>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</si>
  <si>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</si>
  <si>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</si>
  <si>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</si>
  <si>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</si>
  <si>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</si>
  <si>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</si>
  <si>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</si>
  <si>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</si>
  <si>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</si>
  <si>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</si>
  <si>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</si>
  <si>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</si>
  <si>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</si>
  <si>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</si>
  <si>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</si>
  <si>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</si>
  <si>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</si>
  <si>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</si>
  <si>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</si>
  <si>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</si>
  <si>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</si>
  <si>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</si>
  <si>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</si>
  <si>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</si>
  <si>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</si>
  <si>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</si>
  <si>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</si>
  <si>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</si>
  <si>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</si>
  <si>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</si>
  <si>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</si>
  <si>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</si>
  <si>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</si>
  <si>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</si>
  <si>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</si>
  <si>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</si>
  <si>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</si>
  <si>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</si>
  <si>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</si>
  <si>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</si>
  <si>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</si>
  <si>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</si>
  <si>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</si>
  <si>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</si>
  <si>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</si>
  <si>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</si>
  <si>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</si>
  <si>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</si>
  <si>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</si>
  <si>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</si>
  <si>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</si>
  <si>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</si>
  <si>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</si>
  <si>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</si>
  <si>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</si>
  <si>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</si>
  <si>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</si>
  <si>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</si>
  <si>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</si>
  <si>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</si>
  <si>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</si>
  <si>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</si>
  <si>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</si>
  <si>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</si>
  <si>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</si>
  <si>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</si>
  <si>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</si>
  <si>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</si>
  <si>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</si>
  <si>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</si>
  <si>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</si>
  <si>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</si>
  <si>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</si>
  <si>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</si>
  <si>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</si>
  <si>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</si>
  <si>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</si>
  <si>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</si>
  <si>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</si>
  <si>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</si>
  <si>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</si>
  <si>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</si>
  <si>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</si>
  <si>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</si>
  <si>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</si>
  <si>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</si>
  <si>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</si>
  <si>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</si>
  <si>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</si>
  <si>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</si>
  <si>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</si>
  <si>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</si>
  <si>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</si>
  <si>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</si>
  <si>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</si>
  <si>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</si>
  <si>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</si>
  <si>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</si>
  <si>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</si>
  <si>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</si>
  <si>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</si>
  <si>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</si>
  <si>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</si>
  <si>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</si>
  <si>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</si>
  <si>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</si>
  <si>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</si>
  <si>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</si>
  <si>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</si>
  <si>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</si>
  <si>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</si>
  <si>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</si>
  <si>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</si>
  <si>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</si>
  <si>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</si>
  <si>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</si>
  <si>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</si>
  <si>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</si>
  <si>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</si>
  <si>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</si>
  <si>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</si>
  <si>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</si>
  <si>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</si>
  <si>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</si>
  <si>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</si>
  <si>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</si>
  <si>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</si>
  <si>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</si>
  <si>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</si>
  <si>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</si>
  <si>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</si>
  <si>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</si>
  <si>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</si>
  <si>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</si>
  <si>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</si>
  <si>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</si>
  <si>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</si>
  <si>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</si>
  <si>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</si>
  <si>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</si>
  <si>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</si>
  <si>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</si>
  <si>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</si>
  <si>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</si>
  <si>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</si>
  <si>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</si>
  <si>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</si>
  <si>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</si>
  <si>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</si>
  <si>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</si>
  <si>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</si>
  <si>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</si>
  <si>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</si>
  <si>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</si>
  <si>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</si>
  <si>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</si>
  <si>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</si>
  <si>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</si>
  <si>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</si>
  <si>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</si>
  <si>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</si>
  <si>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</si>
  <si>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</si>
  <si>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</si>
  <si>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</si>
  <si>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</si>
  <si>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</si>
  <si>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</si>
  <si>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</si>
  <si>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</si>
  <si>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</si>
  <si>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</si>
  <si>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</si>
  <si>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</si>
  <si>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</si>
  <si>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</si>
  <si>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</si>
  <si>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</si>
  <si>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</si>
  <si>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</si>
  <si>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</si>
  <si>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</si>
  <si>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</si>
  <si>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</si>
  <si>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</si>
  <si>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</si>
  <si>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</si>
  <si>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</si>
  <si>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</si>
  <si>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</si>
  <si>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</si>
  <si>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</si>
  <si>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</si>
  <si>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</si>
  <si>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</si>
  <si>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</si>
  <si>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</si>
  <si>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</si>
  <si>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</si>
  <si>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</si>
  <si>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</si>
  <si>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</si>
  <si>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</si>
  <si>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</si>
  <si>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</si>
  <si>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</si>
  <si>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</si>
  <si>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</si>
  <si>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</si>
  <si>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</si>
  <si>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</si>
  <si>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</si>
  <si>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</si>
  <si>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</si>
  <si>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</si>
  <si>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</si>
  <si>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</si>
  <si>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</si>
  <si>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</si>
  <si>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</si>
  <si>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</si>
  <si>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</si>
  <si>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</si>
  <si>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</si>
  <si>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</si>
  <si>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</si>
  <si>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</si>
  <si>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</si>
  <si>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</si>
  <si>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</si>
  <si>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</si>
  <si>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</si>
  <si>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</si>
  <si>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</si>
  <si>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</si>
  <si>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</si>
  <si>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</si>
  <si>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</si>
  <si>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</si>
  <si>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</si>
  <si>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</si>
  <si>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</si>
  <si>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</si>
  <si>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</si>
  <si>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</si>
  <si>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</si>
  <si>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</si>
  <si>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</si>
  <si>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</si>
  <si>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</si>
  <si>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</si>
  <si>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</si>
  <si>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</si>
  <si>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</si>
  <si>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</si>
  <si>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</si>
  <si>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</si>
  <si>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</si>
  <si>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</si>
  <si>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</si>
  <si>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</si>
  <si>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</si>
  <si>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</si>
  <si>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</si>
  <si>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</si>
  <si>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</si>
  <si>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</si>
  <si>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</si>
  <si>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</si>
  <si>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</si>
  <si>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</si>
  <si>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</si>
  <si>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</si>
  <si>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</si>
  <si>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</si>
  <si>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</si>
  <si>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</si>
  <si>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</si>
  <si>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</si>
  <si>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</si>
  <si>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</si>
  <si>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</si>
  <si>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</si>
  <si>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</si>
  <si>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</si>
  <si>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</si>
  <si>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</si>
  <si>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</si>
  <si>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</si>
  <si>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</si>
  <si>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</si>
  <si>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</si>
  <si>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</si>
  <si>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</si>
  <si>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</si>
  <si>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</si>
  <si>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</si>
  <si>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</si>
  <si>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</si>
  <si>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</si>
  <si>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</si>
  <si>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</si>
  <si>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</si>
  <si>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</si>
  <si>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</si>
  <si>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</si>
  <si>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</si>
  <si>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</si>
  <si>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</si>
  <si>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</si>
  <si>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</si>
  <si>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</si>
  <si>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</si>
  <si>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</si>
  <si>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</si>
  <si>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</si>
  <si>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</si>
  <si>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</si>
  <si>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</si>
  <si>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</si>
  <si>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</si>
  <si>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</si>
  <si>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</si>
  <si>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</si>
  <si>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</si>
  <si>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</si>
  <si>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</si>
  <si>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</si>
  <si>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</si>
  <si>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</si>
  <si>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</si>
  <si>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</si>
  <si>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</si>
  <si>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</si>
  <si>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</si>
  <si>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</si>
  <si>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</si>
  <si>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</si>
  <si>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</si>
  <si>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</si>
  <si>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</si>
  <si>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</si>
  <si>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</si>
  <si>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</si>
  <si>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</si>
  <si>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</si>
  <si>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</si>
  <si>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</si>
  <si>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</si>
  <si>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</si>
  <si>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</si>
  <si>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</si>
  <si>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</si>
  <si>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</si>
  <si>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</si>
  <si>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</si>
  <si>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</si>
  <si>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</si>
  <si>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</si>
  <si>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</si>
  <si>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</si>
  <si>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</si>
  <si>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</si>
  <si>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</si>
  <si>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</si>
  <si>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</si>
  <si>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</si>
  <si>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</si>
  <si>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</si>
  <si>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</si>
  <si>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</si>
  <si>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</si>
  <si>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</si>
  <si>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</si>
  <si>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</si>
  <si>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</si>
  <si>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</si>
  <si>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</si>
  <si>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</si>
  <si>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</si>
  <si>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</si>
  <si>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</si>
  <si>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</si>
  <si>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</si>
  <si>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</si>
  <si>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</si>
  <si>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</si>
  <si>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</si>
  <si>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</si>
  <si>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</si>
  <si>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</si>
  <si>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</si>
  <si>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</si>
  <si>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</si>
  <si>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</si>
  <si>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</si>
  <si>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</si>
  <si>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</si>
  <si>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</si>
  <si>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</si>
  <si>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</si>
  <si>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</si>
  <si>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</si>
  <si>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</si>
  <si>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</si>
  <si>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</si>
  <si>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</si>
  <si>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</si>
  <si>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</si>
  <si>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</si>
  <si>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</si>
  <si>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</si>
  <si>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</si>
  <si>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</si>
  <si>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</si>
  <si>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</si>
  <si>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</si>
  <si>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</si>
  <si>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</si>
  <si>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</si>
  <si>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</si>
  <si>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</si>
  <si>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</si>
  <si>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</si>
  <si>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</si>
  <si>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</si>
  <si>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</si>
  <si>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</si>
  <si>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</si>
  <si>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</si>
  <si>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</si>
  <si>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</si>
  <si>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</si>
  <si>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</si>
  <si>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</si>
  <si>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</si>
  <si>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</si>
  <si>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</si>
  <si>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</si>
  <si>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</si>
  <si>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</si>
  <si>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</si>
  <si>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</si>
  <si>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</si>
  <si>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</si>
  <si>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</si>
  <si>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</si>
  <si>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</si>
  <si>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</si>
  <si>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</si>
  <si>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</si>
  <si>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</si>
  <si>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</si>
  <si>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</si>
  <si>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</si>
  <si>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</si>
  <si>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</si>
  <si>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</si>
  <si>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</si>
  <si>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</si>
  <si>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</si>
  <si>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</si>
  <si>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</si>
  <si>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</si>
  <si>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</si>
  <si>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</si>
  <si>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</si>
  <si>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</si>
  <si>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</si>
  <si>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</si>
  <si>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</si>
  <si>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</si>
  <si>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</si>
  <si>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</si>
  <si>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</si>
  <si>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</si>
  <si>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</si>
  <si>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</si>
  <si>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</si>
  <si>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</si>
  <si>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</si>
  <si>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</si>
  <si>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</si>
  <si>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</si>
  <si>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</si>
  <si>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</si>
  <si>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</si>
  <si>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</si>
  <si>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</si>
  <si>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</si>
  <si>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</si>
  <si>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</si>
  <si>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</si>
  <si>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</si>
  <si>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</si>
  <si>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</si>
  <si>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</si>
  <si>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</si>
  <si>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</si>
  <si>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</si>
  <si>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</si>
  <si>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</si>
  <si>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</si>
  <si>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</si>
  <si>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</si>
  <si>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</si>
  <si>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</si>
  <si>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</si>
  <si>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</si>
  <si>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</si>
  <si>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</si>
  <si>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</si>
  <si>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</si>
  <si>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</si>
  <si>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</si>
  <si>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</si>
  <si>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</si>
  <si>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</si>
  <si>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</si>
  <si>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</si>
  <si>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</si>
  <si>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</si>
  <si>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</si>
  <si>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</si>
  <si>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</si>
  <si>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</si>
  <si>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</si>
  <si>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</si>
  <si>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</si>
  <si>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</si>
  <si>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</si>
  <si>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</si>
  <si>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</si>
  <si>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</si>
  <si>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</si>
  <si>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</si>
  <si>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</si>
  <si>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</si>
  <si>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</si>
  <si>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</si>
  <si>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</si>
  <si>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</si>
  <si>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</si>
  <si>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</si>
  <si>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</si>
  <si>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</si>
  <si>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</si>
  <si>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</si>
  <si>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</si>
  <si>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</si>
  <si>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</si>
  <si>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</si>
  <si>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</si>
  <si>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</si>
  <si>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</si>
  <si>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</si>
  <si>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</si>
  <si>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</si>
  <si>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</si>
  <si>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</si>
  <si>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</si>
  <si>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</si>
  <si>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</si>
  <si>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</si>
  <si>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</si>
  <si>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</si>
  <si>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</si>
  <si>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</si>
  <si>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</si>
  <si>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</si>
  <si>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</si>
  <si>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</si>
  <si>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</si>
  <si>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</si>
  <si>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</si>
  <si>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</si>
  <si>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</si>
  <si>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</si>
  <si>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</si>
  <si>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</si>
  <si>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</si>
  <si>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</si>
  <si>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</si>
  <si>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</si>
  <si>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</si>
  <si>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</si>
  <si>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</si>
  <si>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</si>
  <si>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</si>
  <si>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</si>
  <si>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</si>
  <si>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</si>
  <si>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</si>
  <si>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</si>
  <si>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</si>
  <si>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</si>
  <si>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</si>
  <si>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</si>
  <si>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</si>
  <si>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</si>
  <si>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</si>
  <si>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</si>
  <si>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</si>
  <si>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</si>
  <si>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</si>
  <si>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</si>
  <si>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</si>
  <si>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</si>
  <si>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</si>
  <si>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</si>
  <si>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</si>
  <si>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</si>
  <si>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</si>
  <si>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</si>
  <si>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</si>
  <si>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</si>
  <si>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</si>
  <si>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</si>
  <si>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</si>
  <si>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</si>
  <si>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</si>
  <si>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</si>
  <si>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</si>
  <si>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</si>
  <si>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</si>
  <si>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</si>
  <si>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</si>
  <si>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</si>
  <si>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</si>
  <si>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</si>
  <si>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</si>
  <si>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</si>
  <si>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</si>
  <si>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</si>
  <si>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</si>
  <si>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</si>
  <si>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</si>
  <si>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</si>
  <si>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</si>
  <si>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</si>
  <si>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</si>
  <si>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</si>
  <si>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</si>
  <si>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</si>
  <si>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</si>
  <si>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</si>
  <si>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</si>
  <si>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</si>
  <si>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</si>
  <si>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</si>
  <si>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</si>
  <si>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</si>
  <si>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</si>
  <si>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</si>
  <si>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</si>
  <si>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</si>
  <si>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</si>
  <si>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</si>
  <si>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</si>
  <si>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</si>
  <si>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</si>
  <si>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</si>
  <si>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</si>
  <si>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</si>
  <si>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</si>
  <si>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</si>
  <si>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</si>
  <si>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</si>
  <si>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</si>
  <si>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</si>
  <si>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</si>
  <si>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</si>
  <si>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</si>
  <si>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</si>
  <si>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</si>
  <si>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</si>
  <si>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</si>
  <si>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</si>
  <si>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</si>
  <si>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</si>
  <si>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</si>
  <si>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</si>
  <si>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</si>
  <si>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</si>
  <si>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</si>
  <si>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</si>
  <si>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</si>
  <si>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</si>
  <si>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</si>
  <si>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</si>
  <si>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</si>
  <si>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</si>
  <si>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</si>
  <si>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</si>
  <si>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</si>
  <si>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</si>
  <si>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</si>
  <si>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</si>
  <si>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</si>
  <si>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</si>
  <si>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</si>
  <si>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</si>
  <si>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</si>
  <si>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</si>
  <si>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</si>
  <si>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</si>
  <si>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</si>
  <si>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</si>
  <si>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</si>
  <si>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</si>
  <si>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</si>
  <si>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</si>
  <si>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</si>
  <si>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</si>
  <si>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</si>
  <si>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</si>
  <si>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</si>
  <si>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</si>
  <si>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</si>
  <si>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</si>
  <si>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</si>
  <si>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</si>
  <si>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</si>
  <si>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</si>
  <si>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</si>
  <si>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</si>
  <si>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</si>
  <si>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</si>
  <si>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</si>
  <si>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</si>
  <si>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</si>
  <si>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</si>
  <si>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</si>
  <si>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</si>
  <si>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</si>
  <si>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</si>
  <si>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</si>
  <si>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</si>
  <si>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</si>
  <si>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</si>
  <si>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</si>
  <si>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</si>
  <si>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</si>
  <si>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</si>
  <si>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</si>
  <si>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</si>
  <si>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</si>
  <si>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</si>
  <si>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</si>
  <si>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</si>
  <si>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</si>
  <si>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</si>
  <si>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</si>
  <si>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</si>
  <si>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</si>
  <si>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</si>
  <si>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</si>
  <si>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</si>
  <si>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</si>
  <si>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</si>
  <si>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</si>
  <si>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</si>
  <si>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</si>
  <si>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</si>
  <si>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</si>
  <si>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</si>
  <si>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</si>
  <si>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</si>
  <si>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</si>
  <si>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</si>
  <si>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</si>
  <si>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</si>
  <si>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</si>
  <si>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</si>
  <si>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</si>
  <si>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</si>
  <si>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</si>
  <si>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</si>
  <si>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</si>
  <si>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</si>
  <si>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</si>
  <si>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</si>
  <si>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</si>
  <si>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</si>
  <si>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</si>
  <si>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</si>
  <si>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</si>
  <si>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</si>
  <si>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</si>
  <si>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</si>
  <si>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</si>
  <si>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</si>
  <si>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</si>
  <si>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</si>
  <si>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</si>
  <si>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</si>
  <si>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</si>
  <si>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</si>
  <si>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</si>
  <si>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</si>
  <si>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</si>
  <si>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</si>
  <si>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</si>
  <si>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</si>
  <si>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</si>
  <si>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</si>
  <si>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</si>
  <si>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</si>
  <si>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</si>
  <si>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</si>
  <si>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</si>
  <si>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</si>
  <si>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</si>
  <si>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</si>
  <si>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</si>
  <si>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</si>
  <si>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</si>
  <si>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</si>
  <si>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</si>
  <si>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</si>
  <si>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</si>
  <si>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</si>
  <si>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</si>
  <si>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</si>
  <si>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</si>
  <si>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</si>
  <si>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</si>
  <si>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</si>
  <si>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</si>
  <si>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</si>
  <si>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</si>
  <si>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</si>
  <si>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</si>
  <si>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</si>
  <si>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</si>
  <si>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</si>
  <si>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</si>
  <si>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</si>
  <si>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</si>
  <si>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</si>
  <si>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</si>
  <si>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</si>
  <si>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</si>
  <si>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</si>
  <si>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</si>
  <si>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</si>
  <si>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</si>
  <si>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</si>
  <si>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</si>
  <si>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</si>
  <si>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</si>
  <si>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</si>
  <si>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</si>
  <si>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</si>
  <si>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</si>
  <si>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</si>
  <si>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</si>
  <si>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</si>
  <si>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</si>
  <si>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</si>
  <si>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</si>
  <si>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</si>
  <si>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</si>
  <si>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</si>
  <si>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</si>
  <si>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</si>
  <si>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</si>
  <si>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</si>
  <si>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</si>
  <si>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</si>
  <si>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</si>
  <si>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</si>
  <si>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</si>
  <si>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</si>
  <si>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</si>
  <si>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</si>
  <si>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</si>
  <si>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</si>
  <si>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</si>
  <si>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</si>
  <si>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</si>
  <si>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</si>
  <si>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</si>
  <si>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</si>
  <si>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</si>
  <si>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</si>
  <si>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</si>
  <si>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</si>
  <si>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</si>
  <si>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</si>
  <si>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</si>
  <si>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</si>
  <si>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</si>
  <si>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</si>
  <si>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</si>
  <si>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</si>
  <si>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</si>
  <si>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</si>
  <si>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</si>
  <si>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</si>
  <si>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</si>
  <si>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</si>
  <si>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</si>
  <si>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</si>
  <si>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</si>
  <si>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</si>
  <si>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</si>
  <si>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</si>
  <si>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</si>
  <si>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</si>
  <si>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</si>
  <si>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</si>
  <si>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</si>
  <si>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</si>
  <si>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</si>
  <si>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</si>
  <si>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</si>
  <si>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</si>
  <si>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</si>
  <si>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</si>
  <si>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</si>
  <si>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</si>
  <si>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</si>
  <si>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</si>
  <si>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</si>
  <si>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</si>
  <si>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</si>
  <si>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</si>
  <si>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</si>
  <si>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</si>
  <si>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</si>
  <si>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</si>
  <si>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</si>
  <si>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</si>
  <si>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</si>
  <si>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</si>
  <si>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</si>
  <si>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</si>
  <si>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</si>
  <si>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</si>
  <si>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</si>
  <si>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</si>
  <si>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</si>
  <si>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</si>
  <si>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</si>
  <si>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</si>
  <si>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</si>
  <si>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</si>
  <si>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</si>
  <si>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</si>
  <si>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</si>
  <si>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</si>
  <si>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</si>
  <si>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</si>
  <si>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</si>
  <si>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</si>
  <si>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</si>
  <si>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</si>
  <si>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</si>
  <si>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</si>
  <si>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</si>
  <si>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</si>
  <si>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</si>
  <si>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</si>
  <si>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</si>
  <si>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</si>
  <si>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</si>
  <si>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</si>
  <si>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</si>
  <si>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</si>
  <si>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</si>
  <si>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</si>
  <si>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</si>
  <si>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</si>
  <si>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</si>
  <si>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</si>
  <si>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</si>
  <si>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</si>
  <si>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</si>
  <si>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</si>
  <si>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</si>
  <si>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</si>
  <si>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</si>
  <si>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</si>
  <si>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</si>
  <si>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</si>
  <si>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</si>
  <si>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</si>
  <si>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</si>
  <si>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</si>
  <si>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</si>
  <si>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</si>
  <si>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</si>
  <si>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</si>
  <si>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</si>
  <si>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</si>
  <si>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</si>
  <si>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</si>
  <si>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</si>
  <si>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</si>
  <si>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</si>
  <si>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</si>
  <si>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</si>
  <si>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</si>
  <si>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</si>
  <si>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</si>
  <si>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</si>
  <si>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</si>
  <si>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</si>
  <si>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</si>
  <si>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</si>
  <si>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</si>
  <si>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</si>
  <si>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</si>
  <si>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</si>
  <si>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</si>
  <si>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</si>
  <si>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</si>
  <si>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</si>
  <si>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</si>
  <si>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</si>
  <si>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</si>
  <si>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</si>
  <si>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</si>
  <si>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</si>
  <si>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</si>
  <si>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</si>
  <si>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</si>
  <si>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</si>
  <si>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</si>
  <si>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</si>
  <si>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</si>
  <si>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</si>
  <si>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</si>
  <si>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</si>
  <si>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</si>
  <si>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</si>
  <si>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</si>
  <si>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</si>
  <si>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</si>
  <si>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</si>
  <si>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</si>
  <si>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</si>
  <si>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</si>
  <si>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</si>
  <si>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</si>
  <si>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</si>
  <si>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</si>
  <si>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</si>
  <si>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</si>
  <si>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</si>
  <si>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</si>
  <si>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</si>
  <si>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</si>
  <si>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</si>
  <si>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</si>
  <si>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</si>
  <si>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</si>
  <si>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</si>
  <si>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</si>
  <si>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</si>
  <si>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</si>
  <si>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</si>
  <si>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</si>
  <si>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</si>
  <si>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</si>
  <si>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</si>
  <si>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</si>
  <si>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</si>
  <si>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</si>
  <si>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</si>
  <si>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</si>
  <si>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</si>
  <si>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</si>
  <si>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</si>
  <si>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</si>
  <si>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</si>
  <si>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</si>
  <si>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</si>
  <si>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</si>
  <si>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</si>
  <si>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</si>
  <si>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</si>
  <si>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</si>
  <si>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</si>
  <si>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</si>
  <si>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</si>
  <si>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</si>
  <si>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</si>
  <si>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</si>
  <si>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</si>
  <si>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</si>
  <si>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</si>
  <si>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</si>
  <si>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</si>
  <si>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</si>
  <si>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</si>
  <si>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</si>
  <si>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</si>
  <si>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</si>
  <si>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</si>
  <si>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</si>
  <si>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</si>
  <si>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</si>
  <si>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</si>
  <si>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</si>
  <si>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</si>
  <si>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</si>
  <si>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</si>
  <si>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</si>
  <si>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</si>
  <si>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</si>
  <si>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</si>
  <si>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</si>
  <si>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</si>
  <si>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</si>
  <si>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</si>
  <si>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</si>
  <si>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</si>
  <si>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</si>
  <si>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</si>
  <si>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</si>
  <si>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</si>
  <si>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</si>
  <si>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</si>
  <si>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</si>
  <si>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</si>
  <si>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</si>
  <si>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</si>
  <si>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</si>
  <si>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</si>
  <si>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</si>
  <si>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</si>
  <si>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</si>
  <si>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</si>
  <si>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</si>
  <si>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</si>
  <si>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</si>
  <si>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</si>
  <si>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</si>
  <si>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</si>
  <si>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</si>
  <si>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</si>
  <si>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</si>
  <si>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</si>
  <si>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</si>
  <si>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</si>
  <si>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</si>
  <si>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</si>
  <si>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</si>
  <si>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</si>
  <si>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</si>
  <si>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</si>
  <si>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</si>
  <si>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</si>
  <si>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</si>
  <si>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</si>
  <si>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</si>
  <si>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</si>
  <si>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</si>
  <si>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</si>
  <si>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</si>
  <si>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</si>
  <si>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</si>
  <si>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</si>
  <si>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</si>
  <si>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</si>
  <si>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</si>
  <si>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</si>
  <si>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</si>
  <si>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</si>
  <si>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</si>
  <si>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</si>
  <si>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</si>
  <si>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</si>
  <si>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</si>
  <si>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</si>
  <si>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</si>
  <si>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</si>
  <si>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</si>
  <si>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</si>
  <si>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</si>
  <si>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</si>
  <si>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</si>
  <si>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</si>
  <si>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</si>
  <si>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</si>
  <si>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</si>
  <si>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</si>
  <si>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</si>
  <si>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</si>
  <si>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</si>
  <si>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</si>
  <si>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</si>
  <si>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</si>
  <si>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</si>
  <si>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</si>
  <si>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</si>
  <si>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</si>
  <si>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</si>
  <si>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</si>
  <si>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</si>
  <si>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</si>
  <si>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</si>
  <si>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</si>
  <si>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</si>
  <si>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</si>
  <si>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</si>
  <si>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</si>
  <si>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</si>
  <si>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</si>
  <si>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</si>
  <si>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</si>
  <si>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</si>
  <si>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</si>
  <si>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</si>
  <si>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</si>
  <si>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</si>
  <si>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</si>
  <si>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</si>
  <si>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</si>
  <si>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</si>
  <si>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</si>
  <si>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</si>
  <si>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</si>
  <si>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</si>
  <si>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</si>
  <si>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</si>
  <si>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</si>
  <si>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</si>
  <si>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</si>
  <si>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</si>
  <si>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</si>
  <si>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</si>
  <si>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</si>
  <si>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</si>
  <si>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</si>
  <si>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</si>
  <si>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</si>
  <si>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</si>
  <si>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</si>
  <si>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</si>
  <si>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</si>
  <si>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</si>
  <si>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</si>
  <si>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</si>
  <si>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</si>
  <si>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</si>
  <si>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</si>
  <si>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</si>
  <si>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</si>
  <si>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</si>
  <si>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</si>
  <si>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</si>
  <si>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</si>
  <si>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</si>
  <si>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</si>
  <si>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</si>
  <si>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</si>
  <si>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</si>
  <si>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</si>
  <si>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</si>
  <si>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</si>
  <si>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</si>
  <si>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</si>
  <si>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</si>
  <si>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</si>
  <si>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</si>
  <si>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</si>
  <si>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</si>
  <si>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</si>
  <si>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</si>
  <si>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</si>
  <si>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</si>
  <si>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</si>
  <si>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</si>
  <si>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</si>
  <si>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</si>
  <si>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</si>
  <si>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</si>
  <si>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</si>
  <si>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</si>
  <si>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</si>
  <si>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</si>
  <si>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</si>
  <si>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</si>
  <si>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</si>
  <si>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</si>
  <si>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</si>
  <si>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</si>
  <si>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</si>
  <si>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</si>
  <si>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</si>
  <si>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</si>
  <si>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</si>
  <si>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</si>
  <si>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</si>
  <si>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</si>
  <si>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</si>
  <si>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</si>
  <si>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</si>
  <si>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</si>
  <si>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</si>
  <si>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</si>
  <si>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</si>
  <si>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</si>
  <si>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</si>
  <si>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</si>
  <si>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</si>
  <si>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</si>
  <si>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</si>
  <si>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</si>
  <si>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</si>
  <si>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</si>
  <si>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</si>
  <si>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</si>
  <si>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</si>
  <si>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</si>
  <si>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</si>
  <si>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</si>
  <si>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</si>
  <si>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</si>
  <si>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</si>
  <si>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</si>
  <si>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</si>
  <si>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</si>
  <si>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</si>
  <si>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</si>
  <si>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</si>
  <si>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</si>
  <si>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</si>
  <si>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</si>
  <si>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</si>
  <si>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</si>
  <si>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</si>
  <si>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</si>
  <si>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</si>
  <si>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</si>
  <si>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</si>
  <si>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</si>
  <si>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</si>
  <si>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</si>
  <si>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</si>
  <si>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</si>
  <si>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</si>
  <si>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</si>
  <si>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</si>
  <si>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</si>
  <si>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</si>
  <si>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</si>
  <si>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</si>
  <si>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</si>
  <si>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</si>
  <si>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</si>
  <si>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</si>
  <si>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</si>
  <si>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</si>
  <si>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</si>
  <si>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</si>
  <si>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</si>
  <si>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</si>
  <si>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</si>
  <si>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</si>
  <si>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</si>
  <si>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</si>
  <si>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</si>
  <si>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</si>
  <si>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</si>
  <si>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</si>
  <si>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</si>
  <si>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</si>
  <si>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</si>
  <si>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</si>
  <si>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</si>
  <si>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</si>
  <si>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</si>
  <si>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</si>
  <si>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</si>
  <si>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</si>
  <si>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</si>
  <si>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</si>
  <si>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</si>
  <si>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</si>
  <si>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</si>
  <si>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</si>
  <si>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</si>
  <si>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</si>
  <si>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</si>
  <si>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</si>
  <si>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</si>
  <si>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</si>
  <si>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</si>
  <si>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</si>
  <si>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</si>
  <si>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</si>
  <si>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</si>
  <si>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</si>
  <si>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</si>
  <si>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</si>
  <si>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</si>
  <si>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</si>
  <si>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</si>
  <si>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</si>
  <si>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</si>
  <si>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</si>
  <si>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</si>
  <si>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</si>
  <si>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</si>
  <si>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</si>
  <si>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</si>
  <si>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</si>
  <si>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</si>
  <si>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</si>
  <si>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</si>
  <si>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</si>
  <si>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</si>
  <si>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</si>
  <si>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</si>
  <si>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</si>
  <si>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</si>
  <si>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</si>
  <si>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</si>
  <si>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</si>
  <si>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</si>
  <si>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</si>
  <si>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</si>
  <si>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</si>
  <si>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</si>
  <si>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</si>
  <si>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</si>
  <si>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</si>
  <si>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</si>
  <si>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</si>
  <si>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</si>
  <si>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</si>
  <si>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</si>
  <si>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</si>
  <si>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</si>
  <si>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</si>
  <si>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</si>
  <si>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</si>
  <si>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</si>
  <si>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</si>
  <si>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</si>
  <si>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</si>
  <si>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</si>
  <si>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</si>
  <si>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</si>
  <si>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</si>
  <si>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</si>
  <si>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</si>
  <si>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</si>
  <si>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</si>
  <si>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</si>
  <si>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</si>
  <si>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</si>
  <si>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</si>
  <si>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</si>
  <si>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</si>
  <si>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</si>
  <si>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</si>
  <si>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</si>
  <si>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</si>
  <si>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</si>
  <si>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</si>
  <si>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</si>
  <si>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</si>
  <si>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</si>
  <si>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</si>
  <si>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</si>
  <si>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</si>
  <si>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</si>
  <si>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</si>
  <si>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</si>
  <si>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</si>
  <si>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</si>
  <si>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</si>
  <si>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</si>
  <si>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</si>
  <si>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</si>
  <si>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</si>
  <si>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</si>
  <si>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</si>
  <si>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</si>
  <si>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</si>
  <si>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</si>
  <si>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</si>
  <si>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</si>
  <si>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</si>
  <si>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</si>
  <si>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</si>
  <si>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</si>
  <si>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</si>
  <si>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</si>
  <si>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</si>
  <si>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</si>
  <si>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</si>
  <si>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</si>
  <si>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</si>
  <si>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</si>
  <si>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</si>
  <si>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</si>
  <si>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</si>
  <si>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</si>
  <si>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</si>
  <si>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</si>
  <si>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</si>
  <si>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</si>
  <si>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</si>
  <si>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</si>
  <si>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</si>
  <si>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</si>
  <si>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</si>
  <si>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</si>
  <si>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</si>
  <si>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</si>
  <si>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</si>
  <si>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</si>
  <si>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</si>
  <si>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</si>
  <si>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</si>
  <si>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</si>
  <si>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</si>
  <si>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</si>
  <si>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</si>
  <si>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</si>
  <si>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</si>
  <si>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</si>
  <si>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</si>
  <si>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</si>
  <si>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</si>
  <si>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</si>
  <si>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</si>
  <si>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</si>
  <si>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</si>
  <si>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</si>
  <si>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</si>
  <si>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</si>
  <si>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</si>
  <si>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</si>
  <si>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</si>
  <si>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</si>
  <si>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</si>
  <si>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</si>
  <si>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</si>
  <si>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</si>
  <si>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</si>
  <si>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</si>
  <si>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</si>
  <si>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</si>
  <si>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</si>
  <si>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</si>
  <si>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</si>
  <si>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</si>
  <si>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</si>
  <si>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</si>
  <si>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</si>
  <si>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</si>
  <si>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</si>
  <si>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</si>
  <si>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</si>
  <si>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</si>
  <si>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</si>
  <si>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</si>
  <si>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</si>
  <si>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</si>
  <si>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</si>
  <si>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</si>
  <si>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</si>
  <si>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</si>
  <si>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</si>
  <si>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</si>
  <si>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</si>
  <si>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</si>
  <si>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</si>
  <si>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</si>
  <si>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</si>
  <si>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</si>
  <si>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</si>
  <si>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</si>
  <si>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</si>
  <si>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</si>
  <si>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</si>
  <si>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</si>
  <si>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</si>
  <si>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</si>
  <si>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</si>
  <si>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</si>
  <si>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</si>
  <si>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</si>
  <si>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</si>
  <si>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</si>
  <si>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</si>
  <si>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</si>
  <si>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</si>
  <si>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</si>
  <si>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</si>
  <si>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</si>
  <si>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</si>
  <si>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</si>
  <si>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</si>
  <si>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</si>
  <si>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</si>
  <si>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</si>
  <si>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</si>
  <si>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</si>
  <si>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</si>
  <si>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</si>
  <si>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</si>
  <si>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</si>
  <si>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</si>
  <si>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</si>
  <si>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</si>
  <si>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</si>
  <si>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</si>
  <si>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</si>
  <si>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</si>
  <si>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</si>
  <si>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</si>
  <si>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</si>
  <si>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</si>
  <si>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</si>
  <si>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</si>
  <si>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</si>
  <si>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</si>
  <si>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</si>
  <si>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</si>
  <si>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</si>
  <si>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</si>
  <si>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</si>
  <si>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</si>
  <si>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</si>
  <si>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</si>
  <si>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</si>
  <si>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</si>
  <si>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</si>
  <si>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</si>
  <si>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</si>
  <si>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</si>
  <si>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</si>
  <si>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</si>
  <si>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</si>
  <si>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</si>
  <si>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</si>
  <si>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</si>
  <si>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</si>
  <si>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</si>
  <si>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</si>
  <si>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</si>
  <si>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</si>
  <si>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</si>
  <si>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</si>
  <si>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</si>
  <si>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</si>
  <si>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</si>
  <si>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</si>
  <si>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</si>
  <si>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</si>
  <si>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</si>
  <si>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</si>
  <si>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</si>
  <si>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</si>
  <si>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</si>
  <si>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</si>
  <si>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</si>
  <si>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</si>
  <si>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</si>
  <si>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</si>
  <si>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</si>
  <si>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</si>
  <si>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</si>
  <si>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</si>
  <si>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</si>
  <si>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</si>
  <si>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</si>
  <si>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</si>
  <si>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</si>
  <si>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</si>
  <si>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</si>
  <si>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</si>
  <si>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</si>
  <si>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</si>
  <si>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</si>
  <si>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</si>
  <si>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</si>
  <si>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</si>
  <si>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</si>
  <si>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</si>
  <si>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</si>
  <si>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</si>
  <si>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</si>
  <si>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</si>
  <si>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</si>
  <si>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</si>
  <si>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</si>
  <si>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</si>
  <si>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</si>
  <si>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</si>
  <si>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</si>
  <si>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</si>
  <si>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</si>
  <si>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</si>
  <si>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</si>
  <si>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</si>
  <si>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</si>
  <si>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</si>
  <si>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</si>
  <si>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</si>
  <si>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</si>
  <si>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</si>
  <si>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</si>
  <si>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</si>
  <si>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</si>
  <si>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</si>
  <si>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</si>
  <si>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</si>
  <si>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</si>
  <si>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</si>
  <si>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</si>
  <si>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</si>
  <si>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</si>
  <si>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</si>
  <si>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</si>
  <si>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</si>
  <si>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</si>
  <si>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</si>
  <si>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</si>
  <si>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</si>
  <si>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</si>
  <si>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</si>
  <si>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</si>
  <si>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</si>
  <si>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</si>
  <si>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</si>
  <si>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</si>
  <si>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</si>
  <si>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</si>
  <si>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</si>
  <si>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</si>
  <si>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</si>
  <si>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</si>
  <si>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</si>
  <si>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</si>
  <si>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</si>
  <si>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</si>
  <si>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</si>
  <si>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</si>
  <si>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</si>
  <si>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</si>
  <si>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</si>
  <si>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</si>
  <si>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</si>
  <si>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</si>
  <si>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</si>
  <si>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</si>
  <si>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</si>
  <si>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</si>
  <si>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</si>
  <si>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</si>
  <si>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</si>
  <si>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</si>
  <si>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</si>
  <si>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</si>
  <si>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</si>
  <si>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</si>
  <si>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</si>
  <si>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</si>
  <si>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</si>
  <si>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</si>
  <si>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</si>
  <si>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</si>
  <si>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</si>
  <si>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</si>
  <si>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</si>
  <si>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</si>
  <si>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</si>
  <si>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</si>
  <si>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</si>
  <si>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</si>
  <si>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</si>
  <si>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</si>
  <si>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</si>
  <si>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</si>
  <si>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</si>
  <si>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</si>
  <si>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</si>
  <si>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</si>
  <si>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</si>
  <si>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</si>
  <si>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</si>
  <si>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</si>
  <si>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</si>
  <si>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</si>
  <si>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</si>
  <si>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</si>
  <si>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</si>
  <si>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</si>
  <si>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</si>
  <si>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</si>
  <si>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</si>
  <si>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</si>
  <si>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</si>
  <si>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</si>
  <si>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</si>
  <si>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</si>
  <si>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</si>
  <si>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</si>
  <si>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</si>
  <si>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</si>
  <si>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</si>
  <si>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</si>
  <si>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</si>
  <si>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</si>
  <si>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</si>
  <si>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</si>
  <si>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</si>
  <si>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</si>
  <si>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</si>
  <si>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</si>
  <si>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</si>
  <si>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</si>
  <si>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</si>
  <si>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</si>
  <si>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</si>
  <si>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</si>
  <si>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</si>
  <si>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</si>
  <si>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</si>
  <si>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</si>
  <si>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</si>
  <si>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</si>
  <si>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</si>
  <si>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</si>
  <si>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</si>
  <si>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</si>
  <si>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</si>
  <si>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</si>
  <si>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</si>
  <si>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</si>
  <si>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</si>
  <si>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</si>
  <si>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</si>
  <si>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</si>
  <si>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</si>
  <si>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</si>
  <si>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</si>
  <si>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</si>
  <si>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</si>
  <si>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</si>
  <si>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</si>
  <si>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</si>
  <si>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</si>
  <si>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</si>
  <si>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</si>
  <si>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</si>
  <si>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</si>
  <si>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</si>
  <si>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</si>
  <si>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</si>
  <si>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</si>
  <si>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</si>
  <si>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</si>
  <si>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</si>
  <si>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</si>
  <si>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</si>
  <si>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</si>
  <si>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</si>
  <si>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</si>
  <si>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</si>
  <si>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</si>
  <si>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</si>
  <si>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</si>
  <si>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</si>
  <si>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</si>
  <si>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</si>
  <si>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</si>
  <si>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</si>
  <si>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</si>
  <si>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</si>
  <si>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</si>
  <si>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</si>
  <si>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</si>
  <si>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</si>
  <si>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</si>
  <si>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</si>
  <si>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</si>
  <si>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</si>
  <si>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</si>
  <si>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</si>
  <si>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</si>
  <si>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</si>
  <si>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</si>
  <si>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</si>
  <si>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</si>
  <si>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</si>
  <si>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</si>
  <si>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</si>
  <si>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</si>
  <si>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</si>
  <si>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</si>
  <si>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</si>
  <si>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</si>
  <si>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</si>
  <si>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</si>
  <si>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</si>
  <si>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</si>
  <si>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</si>
  <si>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</si>
  <si>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</si>
  <si>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</si>
  <si>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</si>
  <si>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</si>
  <si>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</si>
  <si>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</si>
  <si>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</si>
  <si>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</si>
  <si>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</si>
  <si>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</si>
  <si>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</si>
  <si>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</si>
  <si>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</si>
  <si>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</si>
  <si>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</si>
  <si>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</si>
  <si>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</si>
  <si>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</si>
  <si>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</si>
  <si>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</si>
  <si>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</si>
  <si>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</si>
  <si>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</si>
  <si>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</si>
  <si>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</si>
  <si>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</si>
  <si>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</si>
  <si>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</si>
  <si>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</si>
  <si>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</si>
  <si>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</si>
  <si>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</si>
  <si>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</si>
  <si>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</si>
  <si>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</si>
  <si>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</si>
  <si>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</si>
  <si>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</si>
  <si>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</si>
  <si>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</si>
  <si>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</si>
  <si>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</si>
  <si>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</si>
  <si>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</si>
  <si>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</si>
  <si>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</si>
  <si>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</si>
  <si>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</si>
  <si>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</si>
  <si>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</si>
  <si>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</si>
  <si>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</si>
  <si>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</si>
  <si>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</si>
  <si>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</si>
  <si>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</si>
  <si>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</si>
  <si>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</si>
  <si>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</si>
  <si>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</si>
  <si>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</si>
  <si>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</si>
  <si>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</si>
  <si>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</si>
  <si>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</si>
  <si>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</si>
  <si>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</si>
  <si>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</si>
  <si>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</si>
  <si>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</si>
  <si>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</si>
  <si>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</si>
  <si>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</si>
  <si>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</si>
  <si>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</si>
  <si>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</si>
  <si>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</si>
  <si>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</si>
  <si>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</si>
  <si>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</si>
  <si>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</si>
  <si>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</si>
  <si>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</si>
  <si>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</si>
  <si>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</si>
  <si>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</si>
  <si>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</si>
  <si>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</si>
  <si>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</si>
  <si>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</si>
  <si>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</si>
  <si>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</si>
  <si>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</si>
  <si>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</si>
  <si>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</si>
  <si>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</si>
  <si>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</si>
  <si>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</si>
  <si>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</si>
  <si>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</si>
  <si>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</si>
  <si>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</si>
  <si>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</si>
  <si>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</si>
  <si>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</si>
  <si>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</si>
  <si>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</si>
  <si>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</si>
  <si>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</si>
  <si>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</si>
  <si>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</si>
  <si>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</si>
  <si>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</si>
  <si>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</si>
  <si>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</si>
  <si>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</si>
  <si>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</si>
  <si>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</si>
  <si>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</si>
  <si>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</si>
  <si>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</si>
  <si>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</si>
  <si>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</si>
  <si>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</si>
  <si>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</si>
  <si>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</si>
  <si>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</si>
  <si>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</si>
  <si>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</si>
  <si>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</si>
  <si>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</si>
  <si>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</si>
  <si>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</si>
  <si>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</si>
  <si>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</si>
  <si>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</si>
  <si>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</si>
  <si>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</si>
  <si>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</si>
  <si>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</si>
  <si>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</si>
  <si>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</si>
  <si>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</si>
  <si>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</si>
  <si>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</si>
  <si>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</si>
  <si>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</si>
  <si>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</si>
  <si>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</si>
  <si>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</si>
  <si>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</si>
  <si>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</si>
  <si>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</si>
  <si>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</si>
  <si>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</si>
  <si>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</si>
  <si>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</si>
  <si>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</si>
  <si>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</si>
  <si>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</si>
  <si>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</si>
  <si>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</si>
  <si>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</si>
  <si>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</si>
  <si>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</si>
  <si>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</si>
  <si>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</si>
  <si>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</si>
  <si>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</si>
  <si>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</si>
  <si>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</si>
  <si>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</si>
  <si>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</si>
  <si>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</si>
  <si>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</si>
  <si>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</si>
  <si>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</si>
  <si>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</si>
  <si>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</si>
  <si>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</si>
  <si>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</si>
  <si>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</si>
  <si>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</si>
  <si>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</si>
  <si>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</si>
  <si>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</si>
  <si>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</si>
  <si>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</si>
  <si>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</si>
  <si>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</si>
  <si>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</si>
  <si>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</si>
  <si>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</si>
  <si>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</si>
  <si>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</si>
  <si>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</si>
  <si>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</si>
  <si>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</si>
  <si>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</si>
  <si>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</si>
  <si>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</si>
  <si>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</si>
  <si>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</si>
  <si>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</si>
  <si>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</si>
  <si>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</si>
  <si>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</si>
  <si>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</si>
  <si>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</si>
  <si>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</si>
  <si>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</si>
  <si>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</si>
  <si>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</si>
  <si>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</si>
  <si>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</si>
  <si>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</si>
  <si>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</si>
  <si>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</si>
  <si>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</si>
  <si>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</si>
  <si>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</si>
  <si>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</si>
  <si>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</si>
  <si>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</si>
  <si>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</si>
  <si>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</si>
  <si>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</si>
  <si>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</si>
  <si>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</si>
  <si>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</si>
  <si>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</si>
  <si>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</si>
  <si>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</si>
  <si>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</si>
  <si>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</si>
  <si>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</si>
  <si>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</si>
  <si>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</si>
  <si>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</si>
  <si>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</si>
  <si>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</si>
  <si>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</si>
  <si>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</si>
  <si>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</si>
  <si>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</si>
  <si>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</si>
  <si>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</si>
  <si>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</si>
  <si>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</si>
  <si>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</si>
  <si>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</si>
  <si>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</si>
  <si>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</si>
  <si>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</si>
  <si>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</si>
  <si>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</si>
  <si>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</si>
  <si>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</si>
  <si>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</si>
  <si>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</si>
  <si>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</si>
  <si>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</si>
  <si>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</si>
  <si>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</si>
  <si>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</si>
  <si>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</si>
  <si>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</si>
  <si>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</si>
  <si>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</si>
  <si>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</si>
  <si>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</si>
  <si>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</si>
  <si>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</si>
  <si>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</si>
  <si>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</si>
  <si>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</si>
  <si>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</si>
  <si>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</si>
  <si>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</si>
  <si>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</si>
  <si>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</si>
  <si>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</si>
  <si>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</si>
  <si>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</si>
  <si>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</si>
  <si>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</si>
  <si>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</si>
  <si>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</si>
  <si>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</si>
  <si>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</si>
  <si>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</si>
  <si>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</si>
  <si>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</si>
  <si>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</si>
  <si>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</si>
  <si>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</si>
  <si>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</si>
  <si>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</si>
  <si>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</si>
  <si>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</si>
  <si>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</si>
  <si>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</si>
  <si>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</si>
  <si>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</si>
  <si>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</si>
  <si>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</si>
  <si>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</si>
  <si>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</si>
  <si>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</si>
  <si>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</si>
  <si>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</si>
  <si>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</si>
  <si>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</si>
  <si>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</si>
  <si>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</si>
  <si>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</si>
  <si>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</si>
  <si>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</si>
  <si>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</si>
  <si>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</si>
  <si>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</si>
  <si>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</si>
  <si>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</si>
  <si>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</si>
  <si>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</si>
  <si>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</si>
  <si>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</si>
  <si>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</si>
  <si>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</si>
  <si>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</si>
  <si>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</si>
  <si>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</si>
  <si>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</si>
  <si>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</si>
  <si>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</si>
  <si>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</si>
  <si>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</si>
  <si>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</si>
  <si>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</si>
  <si>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</si>
  <si>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</si>
  <si>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</si>
  <si>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</si>
  <si>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</si>
  <si>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</si>
  <si>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</si>
  <si>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</si>
  <si>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</si>
  <si>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</si>
  <si>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</si>
  <si>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</si>
  <si>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</si>
  <si>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</si>
  <si>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</si>
  <si>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</si>
  <si>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</si>
  <si>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</si>
  <si>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</si>
  <si>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</si>
  <si>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</si>
  <si>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</si>
  <si>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</si>
  <si>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</si>
  <si>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</si>
  <si>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</si>
  <si>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</si>
  <si>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</si>
  <si>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</si>
  <si>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</si>
  <si>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</si>
  <si>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</si>
  <si>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</si>
  <si>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</si>
  <si>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</si>
  <si>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</si>
  <si>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</si>
  <si>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</si>
  <si>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</si>
  <si>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</si>
  <si>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</si>
  <si>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</si>
  <si>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</si>
  <si>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</si>
  <si>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</si>
  <si>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</si>
  <si>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</si>
  <si>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</si>
  <si>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</si>
  <si>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</si>
  <si>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</si>
  <si>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</si>
  <si>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</si>
  <si>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</si>
  <si>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</si>
  <si>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</si>
  <si>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</si>
  <si>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</si>
  <si>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</si>
  <si>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</si>
  <si>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</si>
  <si>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</si>
  <si>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</si>
  <si>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</si>
  <si>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</si>
  <si>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</si>
  <si>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</si>
  <si>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</si>
  <si>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</si>
  <si>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</si>
  <si>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</si>
  <si>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</si>
  <si>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</si>
  <si>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</si>
  <si>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</si>
  <si>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</si>
  <si>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</si>
  <si>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</si>
  <si>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</si>
  <si>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</si>
  <si>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</si>
  <si>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</si>
  <si>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</si>
  <si>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</si>
  <si>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</si>
  <si>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</si>
  <si>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</si>
  <si>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</si>
  <si>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</si>
  <si>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</si>
  <si>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</si>
  <si>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</si>
  <si>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</si>
  <si>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</si>
  <si>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</si>
  <si>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</si>
  <si>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</si>
  <si>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</si>
  <si>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</si>
  <si>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</si>
  <si>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</si>
  <si>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</si>
  <si>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</si>
  <si>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</si>
  <si>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</si>
  <si>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</si>
  <si>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</si>
  <si>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</si>
  <si>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</si>
  <si>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</si>
  <si>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</si>
  <si>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</si>
  <si>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</si>
  <si>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</si>
  <si>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</si>
  <si>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</si>
  <si>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</si>
  <si>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</si>
  <si>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</si>
  <si>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</si>
  <si>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</si>
  <si>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</si>
  <si>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</si>
  <si>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</si>
  <si>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</si>
  <si>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</si>
  <si>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</si>
  <si>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</si>
  <si>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</si>
  <si>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</si>
  <si>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</si>
  <si>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</si>
  <si>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</si>
  <si>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</si>
  <si>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</si>
  <si>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</si>
  <si>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</si>
  <si>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</si>
  <si>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</si>
  <si>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</si>
  <si>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</si>
  <si>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</si>
  <si>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</si>
  <si>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</si>
  <si>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</si>
  <si>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</si>
  <si>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</si>
  <si>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</si>
  <si>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</si>
  <si>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</si>
  <si>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</si>
  <si>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</si>
  <si>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</si>
  <si>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</si>
  <si>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</si>
  <si>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</si>
  <si>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</si>
  <si>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</si>
  <si>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</si>
  <si>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</si>
  <si>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</si>
  <si>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</si>
  <si>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</si>
  <si>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</si>
  <si>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</si>
  <si>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</si>
  <si>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</si>
  <si>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</si>
  <si>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</si>
  <si>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</si>
  <si>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</si>
  <si>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</si>
  <si>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</si>
  <si>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</si>
  <si>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</si>
  <si>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</si>
  <si>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</si>
  <si>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</si>
  <si>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</si>
  <si>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</si>
  <si>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</si>
  <si>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</si>
  <si>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</si>
  <si>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</si>
  <si>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</si>
  <si>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</si>
  <si>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</si>
  <si>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</si>
  <si>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</si>
  <si>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</si>
  <si>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</si>
  <si>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</si>
  <si>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</si>
  <si>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</si>
  <si>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</si>
  <si>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</si>
  <si>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</si>
  <si>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</si>
  <si>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</si>
  <si>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</si>
  <si>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</si>
  <si>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</si>
  <si>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</si>
  <si>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</si>
  <si>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</si>
  <si>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</si>
  <si>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</si>
  <si>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</si>
  <si>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</si>
  <si>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</si>
  <si>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</si>
  <si>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</si>
  <si>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</si>
  <si>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</si>
  <si>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</si>
  <si>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</si>
  <si>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</si>
  <si>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</si>
  <si>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</si>
  <si>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</si>
  <si>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</si>
  <si>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</si>
  <si>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</si>
  <si>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</si>
  <si>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</si>
  <si>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</si>
  <si>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</si>
  <si>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</si>
  <si>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</si>
  <si>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</si>
  <si>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</si>
  <si>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</si>
  <si>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</si>
  <si>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</si>
  <si>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</si>
  <si>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</si>
  <si>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</si>
  <si>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</si>
  <si>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</si>
  <si>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</si>
  <si>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</si>
  <si>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</si>
  <si>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</si>
  <si>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</si>
  <si>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</si>
  <si>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</si>
  <si>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</si>
  <si>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</si>
  <si>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</si>
  <si>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</si>
  <si>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</si>
  <si>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</si>
  <si>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</si>
  <si>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</si>
  <si>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</si>
  <si>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</si>
  <si>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</si>
  <si>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</si>
  <si>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</si>
  <si>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</si>
  <si>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</si>
  <si>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</si>
  <si>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</si>
  <si>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</si>
  <si>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</si>
  <si>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</si>
  <si>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</si>
  <si>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</si>
  <si>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</si>
  <si>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</si>
  <si>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</si>
  <si>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</si>
  <si>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</si>
  <si>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</si>
  <si>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</si>
  <si>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</si>
  <si>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</si>
  <si>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</si>
  <si>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</si>
  <si>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</si>
  <si>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</si>
  <si>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</si>
  <si>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</si>
  <si>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</si>
  <si>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</si>
  <si>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</si>
  <si>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</si>
  <si>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</si>
  <si>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</si>
  <si>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</si>
  <si>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</si>
  <si>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</si>
  <si>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</si>
  <si>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</si>
  <si>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</si>
  <si>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</si>
  <si>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</si>
  <si>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</si>
  <si>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</si>
  <si>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</si>
  <si>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</si>
  <si>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</si>
  <si>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</si>
  <si>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</si>
  <si>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</si>
  <si>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</si>
  <si>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</si>
  <si>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</si>
  <si>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</si>
  <si>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</si>
  <si>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</si>
  <si>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</si>
  <si>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</si>
  <si>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</si>
  <si>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</si>
  <si>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</si>
  <si>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</si>
  <si>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</si>
  <si>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</si>
  <si>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</si>
  <si>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</si>
  <si>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</si>
  <si>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</si>
  <si>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</si>
  <si>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</si>
  <si>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</si>
  <si>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</si>
  <si>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</si>
  <si>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</si>
  <si>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</si>
  <si>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</si>
  <si>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</si>
  <si>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</si>
  <si>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</si>
  <si>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</si>
  <si>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</si>
  <si>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</si>
  <si>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</si>
  <si>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</si>
  <si>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</si>
  <si>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</si>
  <si>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</si>
  <si>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</si>
  <si>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</si>
  <si>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</si>
  <si>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</si>
  <si>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</si>
  <si>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</si>
  <si>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</si>
  <si>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</si>
  <si>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</si>
  <si>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</si>
  <si>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</si>
  <si>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</si>
  <si>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</si>
  <si>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</si>
  <si>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</si>
  <si>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</si>
  <si>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</si>
  <si>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</si>
  <si>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</si>
  <si>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</si>
  <si>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</si>
  <si>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</si>
  <si>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</si>
  <si>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</si>
  <si>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</si>
  <si>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</si>
  <si>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</si>
  <si>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</si>
  <si>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</si>
  <si>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</si>
  <si>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</si>
  <si>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</si>
  <si>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</si>
  <si>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</si>
  <si>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</si>
  <si>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</si>
  <si>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</si>
  <si>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</si>
  <si>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</si>
  <si>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</si>
  <si>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</si>
  <si>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</si>
  <si>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</si>
  <si>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</si>
  <si>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</si>
  <si>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</si>
  <si>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</si>
  <si>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</si>
  <si>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</si>
  <si>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</si>
  <si>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</si>
  <si>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</si>
  <si>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</si>
  <si>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</si>
  <si>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</si>
  <si>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</si>
  <si>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</si>
  <si>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</si>
  <si>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</si>
  <si>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</si>
  <si>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</si>
  <si>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</si>
  <si>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</si>
  <si>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</si>
  <si>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</si>
  <si>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</si>
  <si>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</si>
  <si>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</si>
  <si>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</si>
  <si>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</si>
  <si>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</si>
  <si>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</si>
  <si>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</si>
  <si>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</si>
  <si>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</si>
  <si>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</si>
  <si>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</si>
  <si>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</si>
  <si>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</si>
  <si>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</si>
  <si>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</si>
  <si>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</si>
  <si>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</si>
  <si>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</si>
  <si>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</si>
  <si>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</si>
  <si>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</si>
  <si>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</si>
  <si>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</si>
  <si>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</si>
  <si>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</si>
  <si>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</si>
  <si>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</si>
  <si>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</si>
  <si>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</si>
  <si>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</si>
  <si>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</si>
  <si>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</si>
  <si>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</si>
  <si>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</si>
  <si>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</si>
  <si>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</si>
  <si>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</si>
  <si>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</si>
  <si>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</si>
  <si>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</si>
  <si>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</si>
  <si>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</si>
  <si>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</si>
  <si>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</si>
  <si>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</si>
  <si>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</si>
  <si>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</si>
  <si>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</si>
  <si>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</si>
  <si>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</si>
  <si>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</si>
  <si>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</si>
  <si>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</si>
  <si>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</si>
  <si>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</si>
  <si>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</si>
  <si>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</si>
  <si>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</si>
  <si>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</si>
  <si>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</si>
  <si>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</si>
  <si>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</si>
  <si>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</si>
  <si>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</si>
  <si>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</si>
  <si>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</si>
  <si>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</si>
  <si>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</si>
  <si>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</si>
  <si>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</si>
  <si>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</si>
  <si>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</si>
  <si>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</si>
  <si>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</si>
  <si>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</si>
  <si>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</si>
  <si>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</si>
  <si>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</si>
  <si>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</si>
  <si>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</si>
  <si>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</si>
  <si>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</si>
  <si>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</si>
  <si>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</si>
  <si>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</si>
  <si>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</si>
  <si>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</si>
  <si>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</si>
  <si>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</si>
  <si>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</si>
  <si>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</si>
  <si>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</si>
  <si>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</si>
  <si>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</si>
  <si>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</si>
  <si>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</si>
  <si>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</si>
  <si>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</si>
  <si>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</si>
  <si>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</si>
  <si>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</si>
  <si>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</si>
  <si>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</si>
  <si>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</si>
  <si>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</si>
  <si>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</si>
  <si>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</si>
  <si>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</si>
  <si>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</si>
  <si>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</si>
  <si>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</si>
  <si>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</si>
  <si>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</si>
  <si>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</si>
  <si>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</si>
  <si>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</si>
  <si>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</si>
  <si>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</si>
  <si>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</si>
  <si>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</si>
  <si>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</si>
  <si>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</si>
  <si>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</si>
  <si>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</si>
  <si>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</si>
  <si>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</si>
  <si>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</si>
  <si>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</si>
  <si>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</si>
  <si>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</si>
  <si>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</si>
  <si>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</si>
  <si>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</si>
  <si>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</si>
  <si>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</si>
  <si>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</si>
  <si>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</si>
  <si>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</si>
  <si>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</si>
  <si>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</si>
  <si>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</si>
  <si>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</si>
  <si>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</si>
  <si>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</si>
  <si>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</si>
  <si>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</si>
  <si>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</si>
  <si>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</si>
  <si>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</si>
  <si>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</si>
  <si>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</si>
  <si>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</si>
  <si>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</si>
  <si>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</si>
  <si>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</si>
  <si>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</si>
  <si>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</si>
  <si>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</si>
  <si>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</si>
  <si>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</si>
  <si>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</si>
  <si>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</si>
  <si>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</si>
  <si>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</si>
  <si>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</si>
  <si>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</si>
  <si>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</si>
  <si>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</si>
  <si>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</si>
  <si>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</si>
  <si>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</si>
  <si>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</si>
  <si>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</si>
  <si>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</si>
  <si>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</si>
  <si>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</si>
  <si>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</si>
  <si>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</si>
  <si>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</si>
  <si>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</si>
  <si>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</si>
  <si>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</si>
  <si>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</si>
  <si>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</si>
  <si>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</si>
  <si>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</si>
  <si>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</si>
  <si>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</si>
  <si>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</si>
  <si>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</si>
  <si>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</si>
  <si>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</si>
  <si>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</si>
  <si>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</si>
  <si>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</si>
  <si>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</si>
  <si>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</si>
  <si>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</si>
  <si>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</si>
  <si>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</si>
  <si>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</si>
  <si>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</si>
  <si>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</si>
  <si>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</si>
  <si>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</si>
  <si>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</si>
  <si>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</si>
  <si>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</si>
  <si>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</si>
  <si>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</si>
  <si>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</si>
  <si>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</si>
  <si>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</si>
  <si>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</si>
  <si>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</si>
  <si>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</si>
  <si>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</si>
  <si>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</si>
  <si>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</si>
  <si>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</si>
  <si>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</si>
  <si>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</si>
  <si>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</si>
  <si>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</si>
  <si>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</si>
  <si>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</si>
  <si>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</si>
  <si>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</si>
  <si>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</si>
  <si>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</si>
  <si>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</si>
  <si>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</si>
  <si>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</si>
  <si>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</si>
  <si>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</si>
  <si>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</si>
  <si>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</si>
  <si>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</si>
  <si>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</si>
  <si>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</si>
  <si>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</si>
  <si>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</si>
  <si>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</si>
  <si>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</si>
  <si>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</si>
  <si>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</si>
  <si>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</si>
  <si>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</si>
  <si>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</si>
  <si>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</si>
  <si>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</si>
  <si>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</si>
  <si>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</si>
  <si>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</si>
  <si>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</si>
  <si>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</si>
  <si>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</si>
  <si>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</si>
  <si>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</si>
  <si>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</si>
  <si>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</si>
  <si>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</si>
  <si>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</si>
  <si>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</si>
  <si>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</si>
  <si>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</si>
  <si>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</si>
  <si>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</si>
  <si>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</si>
  <si>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</si>
  <si>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</si>
  <si>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</si>
  <si>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</si>
  <si>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</si>
  <si>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</si>
  <si>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</si>
  <si>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</si>
  <si>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</si>
  <si>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</si>
  <si>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</si>
  <si>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</si>
  <si>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</si>
  <si>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</si>
  <si>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</si>
  <si>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</si>
  <si>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</si>
  <si>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</si>
  <si>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</si>
  <si>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</si>
  <si>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</si>
  <si>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</si>
  <si>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</si>
  <si>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</si>
  <si>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</si>
  <si>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</si>
  <si>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</si>
  <si>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</si>
  <si>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</si>
  <si>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</si>
  <si>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</si>
  <si>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</si>
  <si>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</si>
  <si>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</si>
  <si>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</si>
  <si>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</si>
  <si>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</si>
  <si>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</si>
  <si>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</si>
  <si>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</si>
  <si>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</si>
  <si>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</si>
  <si>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</si>
  <si>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</si>
  <si>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</si>
  <si>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</si>
  <si>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</si>
  <si>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</si>
  <si>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</si>
  <si>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</si>
  <si>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</si>
  <si>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</si>
  <si>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</si>
  <si>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</si>
  <si>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</si>
  <si>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</si>
  <si>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</si>
  <si>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</si>
  <si>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</si>
  <si>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</si>
  <si>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</si>
  <si>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</si>
  <si>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</si>
  <si>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</si>
  <si>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</si>
  <si>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</si>
  <si>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</si>
  <si>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</si>
  <si>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</si>
  <si>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</si>
  <si>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</si>
  <si>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</si>
  <si>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</si>
  <si>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</si>
  <si>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</si>
  <si>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</si>
  <si>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</si>
  <si>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</si>
  <si>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</si>
  <si>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</si>
  <si>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</si>
  <si>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</si>
  <si>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</si>
  <si>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</si>
  <si>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</si>
  <si>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</si>
  <si>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</si>
  <si>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</si>
  <si>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</si>
  <si>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</si>
  <si>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</si>
  <si>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</si>
  <si>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</si>
  <si>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</si>
  <si>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</si>
  <si>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</si>
  <si>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</si>
  <si>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</si>
  <si>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</si>
  <si>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</si>
  <si>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</si>
  <si>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</si>
  <si>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</si>
  <si>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</si>
  <si>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</si>
  <si>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</si>
  <si>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</si>
  <si>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</si>
  <si>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</si>
  <si>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</si>
  <si>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</si>
  <si>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</si>
  <si>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</si>
  <si>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</si>
  <si>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</si>
  <si>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</si>
  <si>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</si>
  <si>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</si>
  <si>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</si>
  <si>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</si>
  <si>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</si>
  <si>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</si>
  <si>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</si>
  <si>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</si>
  <si>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</si>
  <si>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</si>
  <si>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</si>
  <si>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</si>
  <si>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</si>
  <si>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</si>
  <si>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</si>
  <si>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</si>
  <si>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</si>
  <si>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</si>
  <si>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</si>
  <si>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</si>
  <si>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</si>
  <si>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</si>
  <si>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</si>
  <si>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</si>
  <si>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</si>
  <si>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</si>
  <si>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</si>
  <si>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</si>
  <si>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</si>
  <si>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</si>
  <si>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</si>
  <si>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</si>
  <si>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</si>
  <si>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</si>
  <si>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</si>
  <si>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</si>
  <si>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</si>
  <si>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</si>
  <si>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</si>
  <si>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</si>
  <si>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</si>
  <si>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</si>
  <si>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</si>
  <si>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</si>
  <si>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</si>
  <si>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</si>
  <si>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</si>
  <si>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</si>
  <si>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</si>
  <si>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</si>
  <si>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</si>
  <si>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</si>
  <si>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</si>
  <si>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</si>
  <si>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</si>
  <si>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</si>
  <si>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</si>
  <si>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</si>
  <si>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</si>
  <si>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</si>
  <si>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</si>
  <si>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</si>
  <si>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</si>
  <si>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</si>
  <si>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</si>
  <si>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</si>
  <si>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</si>
  <si>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</si>
  <si>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</si>
  <si>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</si>
  <si>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</si>
  <si>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</si>
  <si>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</si>
  <si>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</si>
  <si>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</si>
  <si>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</si>
  <si>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</si>
  <si>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</si>
  <si>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</si>
  <si>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</si>
  <si>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</si>
  <si>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</si>
  <si>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</si>
  <si>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</si>
  <si>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</si>
  <si>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</si>
  <si>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</si>
  <si>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</si>
  <si>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</si>
  <si>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</si>
  <si>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</si>
  <si>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</si>
  <si>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</si>
  <si>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</si>
  <si>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</si>
  <si>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</si>
  <si>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</si>
  <si>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</si>
  <si>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</si>
  <si>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</si>
  <si>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</si>
  <si>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</si>
  <si>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</si>
  <si>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</si>
  <si>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</si>
  <si>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</si>
  <si>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</si>
  <si>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</si>
  <si>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</si>
  <si>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</si>
  <si>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</si>
  <si>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</si>
  <si>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</si>
  <si>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</si>
  <si>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</si>
  <si>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</si>
  <si>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</si>
  <si>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</si>
  <si>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</si>
  <si>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</si>
  <si>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</si>
  <si>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</si>
  <si>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</si>
  <si>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</si>
  <si>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</si>
  <si>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</si>
  <si>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</si>
  <si>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</si>
  <si>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</si>
  <si>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</si>
  <si>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</si>
  <si>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</si>
  <si>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</si>
  <si>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</si>
  <si>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</si>
  <si>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</si>
  <si>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</si>
  <si>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</si>
  <si>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</si>
  <si>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</si>
  <si>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</si>
  <si>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</si>
  <si>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</si>
  <si>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</si>
  <si>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</si>
  <si>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</si>
  <si>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</si>
  <si>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</si>
  <si>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</si>
  <si>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</si>
  <si>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</si>
  <si>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</si>
  <si>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</si>
  <si>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</si>
  <si>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</si>
  <si>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</si>
  <si>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</si>
  <si>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</si>
  <si>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</si>
  <si>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</si>
  <si>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</si>
  <si>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</si>
  <si>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</si>
  <si>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</si>
  <si>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</si>
  <si>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</si>
  <si>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</si>
  <si>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</si>
  <si>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</si>
  <si>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</si>
  <si>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</si>
  <si>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</si>
  <si>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</si>
  <si>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</si>
  <si>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</si>
  <si>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</si>
  <si>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</si>
  <si>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</si>
  <si>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</si>
  <si>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</si>
  <si>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</si>
  <si>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</si>
  <si>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</si>
  <si>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</si>
  <si>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</si>
  <si>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</si>
  <si>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</si>
  <si>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</si>
  <si>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</si>
  <si>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</si>
  <si>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</si>
  <si>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</si>
  <si>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</si>
  <si>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</si>
  <si>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</si>
  <si>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</si>
  <si>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</si>
  <si>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</si>
  <si>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</si>
  <si>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</si>
  <si>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</si>
  <si>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</si>
  <si>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</si>
  <si>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</si>
  <si>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</si>
  <si>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</si>
  <si>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</si>
  <si>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</si>
  <si>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</si>
  <si>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</si>
  <si>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</si>
  <si>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</si>
  <si>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</si>
  <si>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</si>
  <si>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</si>
  <si>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</si>
  <si>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</si>
  <si>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</si>
  <si>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</si>
  <si>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</si>
  <si>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</si>
  <si>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</si>
  <si>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</si>
  <si>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</si>
  <si>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</si>
  <si>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</si>
  <si>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</si>
  <si>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</si>
  <si>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</si>
  <si>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</si>
  <si>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</si>
  <si>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</si>
  <si>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</si>
  <si>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</si>
  <si>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</si>
  <si>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</si>
  <si>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</si>
  <si>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</si>
  <si>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</si>
  <si>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</si>
  <si>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</si>
  <si>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</si>
  <si>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</si>
  <si>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</si>
  <si>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</si>
  <si>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</si>
  <si>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</si>
  <si>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</si>
  <si>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</si>
  <si>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</si>
  <si>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</si>
  <si>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</si>
  <si>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</si>
  <si>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</si>
  <si>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</si>
  <si>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</si>
  <si>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</si>
  <si>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</si>
  <si>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</si>
  <si>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</si>
  <si>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</si>
  <si>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</si>
  <si>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</si>
  <si>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</si>
  <si>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</si>
  <si>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</si>
  <si>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</si>
  <si>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</si>
  <si>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</si>
  <si>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</si>
  <si>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</si>
  <si>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</si>
  <si>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</si>
  <si>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</si>
  <si>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</si>
  <si>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</si>
  <si>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</si>
  <si>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</si>
  <si>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</si>
  <si>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</si>
  <si>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</si>
  <si>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</si>
  <si>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</si>
  <si>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</si>
  <si>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</si>
  <si>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</si>
  <si>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</si>
  <si>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</si>
  <si>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</si>
  <si>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</si>
  <si>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</si>
  <si>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</si>
  <si>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</si>
  <si>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</si>
  <si>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</si>
  <si>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</si>
  <si>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</si>
  <si>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</si>
  <si>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</si>
  <si>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</si>
  <si>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</si>
  <si>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</si>
  <si>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</si>
  <si>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</si>
  <si>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</si>
  <si>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</si>
  <si>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</si>
  <si>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</si>
  <si>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</si>
  <si>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</si>
  <si>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</si>
  <si>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</si>
  <si>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</si>
  <si>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</si>
  <si>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</si>
  <si>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</si>
  <si>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</si>
  <si>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</si>
  <si>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</si>
  <si>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</si>
  <si>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</si>
  <si>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</si>
  <si>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</si>
  <si>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</si>
  <si>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</si>
  <si>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</si>
  <si>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</si>
  <si>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</si>
  <si>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</si>
  <si>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</si>
  <si>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</si>
  <si>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</si>
  <si>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</si>
  <si>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</si>
  <si>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</si>
  <si>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</si>
  <si>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</si>
  <si>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</si>
  <si>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</si>
  <si>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</si>
  <si>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</si>
  <si>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</si>
  <si>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</si>
  <si>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</si>
  <si>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</si>
  <si>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</si>
  <si>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</si>
  <si>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</si>
  <si>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</si>
  <si>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</si>
  <si>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</si>
  <si>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</si>
  <si>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</si>
  <si>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</si>
  <si>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</si>
  <si>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</si>
  <si>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</si>
  <si>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</si>
  <si>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</si>
  <si>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</si>
  <si>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</si>
  <si>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</si>
  <si>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</si>
  <si>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</si>
  <si>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</si>
  <si>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</si>
  <si>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</si>
  <si>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</si>
  <si>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</si>
  <si>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</si>
  <si>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</si>
  <si>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</si>
  <si>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</si>
  <si>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</si>
  <si>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</si>
  <si>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</si>
  <si>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</si>
  <si>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</si>
  <si>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</si>
  <si>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</si>
  <si>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</si>
  <si>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</si>
  <si>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</si>
  <si>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</si>
  <si>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</si>
  <si>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</si>
  <si>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</si>
  <si>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</si>
  <si>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</si>
  <si>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</si>
  <si>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</si>
  <si>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</si>
  <si>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</si>
  <si>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</si>
  <si>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</si>
  <si>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</si>
  <si>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</si>
  <si>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</si>
  <si>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</si>
  <si>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</si>
  <si>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</si>
  <si>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</si>
  <si>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</si>
  <si>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</si>
  <si>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</si>
  <si>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</si>
  <si>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</si>
  <si>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</si>
  <si>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</si>
  <si>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</si>
  <si>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</si>
  <si>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</si>
  <si>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</si>
  <si>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</si>
  <si>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</si>
  <si>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</si>
  <si>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</si>
  <si>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</si>
  <si>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</si>
  <si>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</si>
  <si>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</si>
  <si>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</si>
  <si>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</si>
  <si>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</si>
  <si>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</si>
  <si>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</si>
  <si>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</si>
  <si>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</si>
  <si>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</si>
  <si>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</si>
  <si>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</si>
  <si>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</si>
  <si>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</si>
  <si>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</si>
  <si>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</si>
  <si>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</si>
  <si>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</si>
  <si>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</si>
  <si>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</si>
  <si>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</si>
  <si>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</si>
  <si>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</si>
  <si>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</si>
  <si>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</si>
  <si>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</si>
  <si>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</si>
  <si>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</si>
  <si>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</si>
  <si>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</si>
  <si>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</si>
  <si>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</si>
  <si>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</si>
  <si>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</si>
  <si>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</si>
  <si>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</si>
  <si>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</si>
  <si>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</si>
  <si>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</si>
  <si>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</si>
  <si>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</si>
  <si>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</si>
  <si>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</si>
  <si>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</si>
  <si>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</si>
  <si>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</si>
  <si>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</si>
  <si>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</si>
  <si>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</si>
  <si>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</si>
  <si>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</si>
  <si>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</si>
  <si>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</si>
  <si>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</si>
  <si>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</si>
  <si>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</si>
  <si>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</si>
  <si>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</si>
  <si>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</si>
  <si>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</si>
  <si>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</si>
  <si>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</si>
  <si>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</si>
  <si>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</si>
  <si>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</si>
  <si>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</si>
  <si>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</si>
  <si>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</si>
  <si>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</si>
  <si>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</si>
  <si>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</si>
  <si>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</si>
  <si>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</si>
  <si>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</si>
  <si>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</si>
  <si>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</si>
  <si>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</si>
  <si>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</si>
  <si>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</si>
  <si>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</si>
  <si>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</si>
  <si>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</si>
  <si>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</si>
  <si>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</si>
  <si>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</si>
  <si>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</si>
  <si>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</si>
  <si>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</si>
  <si>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</si>
  <si>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</si>
  <si>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</si>
  <si>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</si>
  <si>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</si>
  <si>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</si>
  <si>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</si>
  <si>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</si>
  <si>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</si>
  <si>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</si>
  <si>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</si>
  <si>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</si>
  <si>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</si>
  <si>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</si>
  <si>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</si>
  <si>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</si>
  <si>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</si>
  <si>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</si>
  <si>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</si>
  <si>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</si>
  <si>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</si>
  <si>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</si>
  <si>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</si>
  <si>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</si>
  <si>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</si>
  <si>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</si>
  <si>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</si>
  <si>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</si>
  <si>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</si>
  <si>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</si>
  <si>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</si>
  <si>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</si>
  <si>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</si>
  <si>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</si>
  <si>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</si>
  <si>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</si>
  <si>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</si>
  <si>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</si>
  <si>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</si>
  <si>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</si>
  <si>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</si>
  <si>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</si>
  <si>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</si>
  <si>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</si>
  <si>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</si>
  <si>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</si>
  <si>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</si>
  <si>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</si>
  <si>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</si>
  <si>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</si>
  <si>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</si>
  <si>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</si>
  <si>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</si>
  <si>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</si>
  <si>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</si>
  <si>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</si>
  <si>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</si>
  <si>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</si>
  <si>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</si>
  <si>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</si>
  <si>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</si>
  <si>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</si>
  <si>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</si>
  <si>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</si>
  <si>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</si>
  <si>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</si>
  <si>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</si>
  <si>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</si>
  <si>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</si>
  <si>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</si>
  <si>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</si>
  <si>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</si>
  <si>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</si>
  <si>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</si>
  <si>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</si>
  <si>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</si>
  <si>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</si>
  <si>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</si>
  <si>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</si>
  <si>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</si>
  <si>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</si>
  <si>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</si>
  <si>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</si>
  <si>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</si>
  <si>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</si>
  <si>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</si>
  <si>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</si>
  <si>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</si>
  <si>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</si>
  <si>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</si>
  <si>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</si>
  <si>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</si>
  <si>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</si>
  <si>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</si>
  <si>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</si>
  <si>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</si>
  <si>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</si>
  <si>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</si>
  <si>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</si>
  <si>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</si>
  <si>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</si>
  <si>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</si>
  <si>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</si>
  <si>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</si>
  <si>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</si>
  <si>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</si>
  <si>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</si>
  <si>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</si>
  <si>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</si>
  <si>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</si>
  <si>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</si>
  <si>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</si>
  <si>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</si>
  <si>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</si>
  <si>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</si>
  <si>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</si>
  <si>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</si>
  <si>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</si>
  <si>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</si>
  <si>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</si>
  <si>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</si>
  <si>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</si>
  <si>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</si>
  <si>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</si>
  <si>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</si>
  <si>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</si>
  <si>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</si>
  <si>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</si>
  <si>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</si>
  <si>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</si>
  <si>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</si>
  <si>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</si>
  <si>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</si>
  <si>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</si>
  <si>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</si>
  <si>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</si>
  <si>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</si>
  <si>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</si>
  <si>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</si>
  <si>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</si>
  <si>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</si>
  <si>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</si>
  <si>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</si>
  <si>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</si>
  <si>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</si>
  <si>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</si>
  <si>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</si>
  <si>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</si>
  <si>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</si>
  <si>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</si>
  <si>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</si>
  <si>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</si>
  <si>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</si>
  <si>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</si>
  <si>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</si>
  <si>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</si>
  <si>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</si>
  <si>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</si>
  <si>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</si>
  <si>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</si>
  <si>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</si>
  <si>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</si>
  <si>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</si>
  <si>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</si>
  <si>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</si>
  <si>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</si>
  <si>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</si>
  <si>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</si>
  <si>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</si>
  <si>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</si>
  <si>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</si>
  <si>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</si>
  <si>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</si>
  <si>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</si>
  <si>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</si>
  <si>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</si>
  <si>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</si>
  <si>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</si>
  <si>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</si>
  <si>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</si>
  <si>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</si>
  <si>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</si>
  <si>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</si>
  <si>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</si>
  <si>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</si>
  <si>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</si>
  <si>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</si>
  <si>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</si>
  <si>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</si>
  <si>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</si>
  <si>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</si>
  <si>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</si>
  <si>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</si>
  <si>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</si>
  <si>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</si>
  <si>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</si>
  <si>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</si>
  <si>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</si>
  <si>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</si>
  <si>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</si>
  <si>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</si>
  <si>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</si>
  <si>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</si>
  <si>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</si>
  <si>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</si>
  <si>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</si>
  <si>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</si>
  <si>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</si>
  <si>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</si>
  <si>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</si>
  <si>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</si>
  <si>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</si>
  <si>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</si>
  <si>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</si>
  <si>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</si>
  <si>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</si>
  <si>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</si>
  <si>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</si>
  <si>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</si>
  <si>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</si>
  <si>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</si>
  <si>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</si>
  <si>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</si>
  <si>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</si>
  <si>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</si>
  <si>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</si>
  <si>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</si>
  <si>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</si>
  <si>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</si>
  <si>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</si>
  <si>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</si>
  <si>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</si>
  <si>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</si>
  <si>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</si>
  <si>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</si>
  <si>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</si>
  <si>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</si>
  <si>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</si>
  <si>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</si>
  <si>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</si>
  <si>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</si>
  <si>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</si>
  <si>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</si>
  <si>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</si>
  <si>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</si>
  <si>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</si>
  <si>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</si>
  <si>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</si>
  <si>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</si>
  <si>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</si>
  <si>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</si>
  <si>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</si>
  <si>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</si>
  <si>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</si>
  <si>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</si>
  <si>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</si>
  <si>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</si>
  <si>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</si>
  <si>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</si>
  <si>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</si>
  <si>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</si>
  <si>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</si>
  <si>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</si>
  <si>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</si>
  <si>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</si>
  <si>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</si>
  <si>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</si>
  <si>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</si>
  <si>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</si>
  <si>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</si>
  <si>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</si>
  <si>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</si>
  <si>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</si>
  <si>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</si>
  <si>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</si>
  <si>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</si>
  <si>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</si>
  <si>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</si>
  <si>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</si>
  <si>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</si>
  <si>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</si>
  <si>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</si>
  <si>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</si>
  <si>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</si>
  <si>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</si>
  <si>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</si>
  <si>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</si>
  <si>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</si>
  <si>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</si>
  <si>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</si>
  <si>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</si>
  <si>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</si>
  <si>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</si>
  <si>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</si>
  <si>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</si>
  <si>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</si>
  <si>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</si>
  <si>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</si>
  <si>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</si>
  <si>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</si>
  <si>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</si>
  <si>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</si>
  <si>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</si>
  <si>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</si>
  <si>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</si>
  <si>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</si>
  <si>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</si>
  <si>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</si>
  <si>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</si>
  <si>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</si>
  <si>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</si>
  <si>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</si>
  <si>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</si>
  <si>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</si>
  <si>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</si>
  <si>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</si>
  <si>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</si>
  <si>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</si>
  <si>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</si>
  <si>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</si>
  <si>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</si>
  <si>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</si>
  <si>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</si>
  <si>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</si>
  <si>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</si>
  <si>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</si>
  <si>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</si>
  <si>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</si>
  <si>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</si>
  <si>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</si>
  <si>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</si>
  <si>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</si>
  <si>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</si>
  <si>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</si>
  <si>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</si>
  <si>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</si>
  <si>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</si>
  <si>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</si>
  <si>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</si>
  <si>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</si>
  <si>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</si>
  <si>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</si>
  <si>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</si>
  <si>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</si>
  <si>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</si>
  <si>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</si>
  <si>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</si>
  <si>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</si>
  <si>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</si>
  <si>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</si>
  <si>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</si>
  <si>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</si>
  <si>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</si>
  <si>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</si>
  <si>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</si>
  <si>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</si>
  <si>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</si>
  <si>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</si>
  <si>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</si>
  <si>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</si>
  <si>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</si>
  <si>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</si>
  <si>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</si>
  <si>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</si>
  <si>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</si>
  <si>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</si>
  <si>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</si>
  <si>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</si>
  <si>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</si>
  <si>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</si>
  <si>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</si>
  <si>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</si>
  <si>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</si>
  <si>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</si>
  <si>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</si>
  <si>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</si>
  <si>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</si>
  <si>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</si>
  <si>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</si>
  <si>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</si>
  <si>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</si>
  <si>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</si>
  <si>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</si>
  <si>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</si>
  <si>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</si>
  <si>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</si>
  <si>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</si>
  <si>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</si>
  <si>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</si>
  <si>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</si>
  <si>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</si>
  <si>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</si>
  <si>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</si>
  <si>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</si>
  <si>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</si>
  <si>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</si>
  <si>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</si>
  <si>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</si>
  <si>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</si>
  <si>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</si>
  <si>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</si>
  <si>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</si>
  <si>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</si>
  <si>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</si>
  <si>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</si>
  <si>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</si>
  <si>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</si>
  <si>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</si>
  <si>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</si>
  <si>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</si>
  <si>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</si>
  <si>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</si>
  <si>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</si>
  <si>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</si>
  <si>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</si>
  <si>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</si>
  <si>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</si>
  <si>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</si>
  <si>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</si>
  <si>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</si>
  <si>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</si>
  <si>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</si>
  <si>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</si>
  <si>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</si>
  <si>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</si>
  <si>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</si>
  <si>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</si>
  <si>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</si>
  <si>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</si>
  <si>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</si>
  <si>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</si>
  <si>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</si>
  <si>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</si>
  <si>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</si>
  <si>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</si>
  <si>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</si>
  <si>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</si>
  <si>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</si>
  <si>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</si>
  <si>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</si>
  <si>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</si>
  <si>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</si>
  <si>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</si>
  <si>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</si>
  <si>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</si>
  <si>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</si>
  <si>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</si>
  <si>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</si>
  <si>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</si>
  <si>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</si>
  <si>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</si>
  <si>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</si>
  <si>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</si>
  <si>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</si>
  <si>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</si>
  <si>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</si>
  <si>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</si>
  <si>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</si>
  <si>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</si>
  <si>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</si>
  <si>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</si>
  <si>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</si>
  <si>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</si>
  <si>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</si>
  <si>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</si>
  <si>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</si>
  <si>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</si>
  <si>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</si>
  <si>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</si>
  <si>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</si>
  <si>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</si>
  <si>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</si>
  <si>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</si>
  <si>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</si>
  <si>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</si>
  <si>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</si>
  <si>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</si>
  <si>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</si>
  <si>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</si>
  <si>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</si>
  <si>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</si>
  <si>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</si>
  <si>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</si>
  <si>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</si>
  <si>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</si>
  <si>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</si>
  <si>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</si>
  <si>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</si>
  <si>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</si>
  <si>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</si>
  <si>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</si>
  <si>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</si>
  <si>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</si>
  <si>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</si>
  <si>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</si>
  <si>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</si>
  <si>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</si>
  <si>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</si>
  <si>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</si>
  <si>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</si>
  <si>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</si>
  <si>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</si>
  <si>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</si>
  <si>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</si>
  <si>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</si>
  <si>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</si>
  <si>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</si>
  <si>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</si>
  <si>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</si>
  <si>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</si>
  <si>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</si>
  <si>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</si>
  <si>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</si>
  <si>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</si>
  <si>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</si>
  <si>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</si>
  <si>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</si>
  <si>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</si>
  <si>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</si>
  <si>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</si>
  <si>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</si>
  <si>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</si>
  <si>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</si>
  <si>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</si>
  <si>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</si>
  <si>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</si>
  <si>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</si>
  <si>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</si>
  <si>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</si>
  <si>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</si>
  <si>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</si>
  <si>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</si>
  <si>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</si>
  <si>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</si>
  <si>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</si>
  <si>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</si>
  <si>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</si>
  <si>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</si>
  <si>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</si>
  <si>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</si>
  <si>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</si>
  <si>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</si>
  <si>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</si>
  <si>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</si>
  <si>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</si>
  <si>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</si>
  <si>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</si>
  <si>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</si>
  <si>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</si>
  <si>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</si>
  <si>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</si>
  <si>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</si>
  <si>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</si>
  <si>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</si>
  <si>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</si>
  <si>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</si>
  <si>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</si>
  <si>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</si>
  <si>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</si>
  <si>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</si>
  <si>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</si>
  <si>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</si>
  <si>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</si>
  <si>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</si>
  <si>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</si>
  <si>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</si>
  <si>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</si>
  <si>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</si>
  <si>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</si>
  <si>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</si>
  <si>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</si>
  <si>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</si>
  <si>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</si>
  <si>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</si>
  <si>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</si>
  <si>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</si>
  <si>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</si>
  <si>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</si>
  <si>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</si>
  <si>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</si>
  <si>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</si>
  <si>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</si>
  <si>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</si>
  <si>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</si>
  <si>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</si>
  <si>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</si>
  <si>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</si>
  <si>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</si>
  <si>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</si>
  <si>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</si>
  <si>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</si>
  <si>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</si>
  <si>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</si>
  <si>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</si>
  <si>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</si>
  <si>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</si>
  <si>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</si>
  <si>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</si>
  <si>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</si>
  <si>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</si>
  <si>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</si>
  <si>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</si>
  <si>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</si>
  <si>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</si>
  <si>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</si>
  <si>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</si>
  <si>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</si>
  <si>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</si>
  <si>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</si>
  <si>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</si>
  <si>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</si>
  <si>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</si>
  <si>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</si>
  <si>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</si>
  <si>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</si>
  <si>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</si>
  <si>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</si>
  <si>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</si>
  <si>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</si>
  <si>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</si>
  <si>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</si>
  <si>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</si>
  <si>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</si>
  <si>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</si>
  <si>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</si>
  <si>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</si>
  <si>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</si>
  <si>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</si>
  <si>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</si>
  <si>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</si>
  <si>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</si>
  <si>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</si>
  <si>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</si>
  <si>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</si>
  <si>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</si>
  <si>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</si>
  <si>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</si>
  <si>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</si>
  <si>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</si>
  <si>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</si>
  <si>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</si>
  <si>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</si>
  <si>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</si>
  <si>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</si>
  <si>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</si>
  <si>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</si>
  <si>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</si>
  <si>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</si>
  <si>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</si>
  <si>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</si>
  <si>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</si>
  <si>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</si>
  <si>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</si>
  <si>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</si>
  <si>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</si>
  <si>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</si>
  <si>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</si>
  <si>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</si>
  <si>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</si>
  <si>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</si>
  <si>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</si>
  <si>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</si>
  <si>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</si>
  <si>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</si>
  <si>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</si>
  <si>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</si>
  <si>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</si>
  <si>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</si>
  <si>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</si>
  <si>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</si>
  <si>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</si>
  <si>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</si>
  <si>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</si>
  <si>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</si>
  <si>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</si>
  <si>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</si>
  <si>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</si>
  <si>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</si>
  <si>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</si>
  <si>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</si>
  <si>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</si>
  <si>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</si>
  <si>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</si>
  <si>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</si>
  <si>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</si>
  <si>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</si>
  <si>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</si>
  <si>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</si>
  <si>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</si>
  <si>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</si>
  <si>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</si>
  <si>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</si>
  <si>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</si>
  <si>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</si>
  <si>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</si>
  <si>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</si>
  <si>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</si>
  <si>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</si>
  <si>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</si>
  <si>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</si>
  <si>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</si>
  <si>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</si>
  <si>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</si>
  <si>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</si>
  <si>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</si>
  <si>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</si>
  <si>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</si>
  <si>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</si>
  <si>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</si>
  <si>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</si>
  <si>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</si>
  <si>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</si>
  <si>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</si>
  <si>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</si>
  <si>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</si>
  <si>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</si>
  <si>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</si>
  <si>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</si>
  <si>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</si>
  <si>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</si>
  <si>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</si>
  <si>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</si>
  <si>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</si>
  <si>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</si>
  <si>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</si>
  <si>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</si>
  <si>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</si>
  <si>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</si>
  <si>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</si>
  <si>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</si>
  <si>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</si>
  <si>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</si>
  <si>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</si>
  <si>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</si>
  <si>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</si>
  <si>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</si>
  <si>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</si>
  <si>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</si>
  <si>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</si>
  <si>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</si>
  <si>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</si>
  <si>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</si>
  <si>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</si>
  <si>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</si>
  <si>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</si>
  <si>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</si>
  <si>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</si>
  <si>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</si>
  <si>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</si>
  <si>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</si>
  <si>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</si>
  <si>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</si>
  <si>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</si>
  <si>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</si>
  <si>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</si>
  <si>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</si>
  <si>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</si>
  <si>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</si>
  <si>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</si>
  <si>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</si>
  <si>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</si>
  <si>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</si>
  <si>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</si>
  <si>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</si>
  <si>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</si>
  <si>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</si>
  <si>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</si>
  <si>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</si>
  <si>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</si>
  <si>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</si>
  <si>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</si>
  <si>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</si>
  <si>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</si>
  <si>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</si>
  <si>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</si>
  <si>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</si>
  <si>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</si>
  <si>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</si>
  <si>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</si>
  <si>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</si>
  <si>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</si>
  <si>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</si>
  <si>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</si>
  <si>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</si>
  <si>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</si>
  <si>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</si>
  <si>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</si>
  <si>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</si>
  <si>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</si>
  <si>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</si>
  <si>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</si>
  <si>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</si>
  <si>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</si>
  <si>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</si>
  <si>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</si>
  <si>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</si>
  <si>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</si>
  <si>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</si>
  <si>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</si>
  <si>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</si>
  <si>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</si>
  <si>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</si>
  <si>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</si>
  <si>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</si>
  <si>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</si>
  <si>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</si>
  <si>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</si>
  <si>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</si>
  <si>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</si>
  <si>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</si>
  <si>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</si>
  <si>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</si>
  <si>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</si>
  <si>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</si>
  <si>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</si>
  <si>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</si>
  <si>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</si>
  <si>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</si>
  <si>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</si>
  <si>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</si>
  <si>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</si>
  <si>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</si>
  <si>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</si>
  <si>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</si>
  <si>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</si>
  <si>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</si>
  <si>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</si>
  <si>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</si>
  <si>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</si>
  <si>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</si>
  <si>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</si>
  <si>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</si>
  <si>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</si>
  <si>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</si>
  <si>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</si>
  <si>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</si>
  <si>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</si>
  <si>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</si>
  <si>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</si>
  <si>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</si>
  <si>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</si>
  <si>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</si>
  <si>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</si>
  <si>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</si>
  <si>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</si>
  <si>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</si>
  <si>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</si>
  <si>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</si>
  <si>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</si>
  <si>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</si>
  <si>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</si>
  <si>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</si>
  <si>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</si>
  <si>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</si>
  <si>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</si>
  <si>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</si>
  <si>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</si>
  <si>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</si>
  <si>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</si>
  <si>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</si>
  <si>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</si>
  <si>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</si>
  <si>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</si>
  <si>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</si>
  <si>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</si>
  <si>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</si>
  <si>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</si>
  <si>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</si>
  <si>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</si>
  <si>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</si>
  <si>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</si>
  <si>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</si>
  <si>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</si>
  <si>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</si>
  <si>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</si>
  <si>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</si>
  <si>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</si>
  <si>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</si>
  <si>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</si>
  <si>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</si>
  <si>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</si>
  <si>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</si>
  <si>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</si>
  <si>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</si>
  <si>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</si>
  <si>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</si>
  <si>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</si>
  <si>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</si>
  <si>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</si>
  <si>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</si>
  <si>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</si>
  <si>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</si>
  <si>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</si>
  <si>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</si>
  <si>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</si>
  <si>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</si>
  <si>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</si>
  <si>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</si>
  <si>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</si>
  <si>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</si>
  <si>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</si>
  <si>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</si>
  <si>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</si>
  <si>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</si>
  <si>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</si>
  <si>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</si>
  <si>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</si>
  <si>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</si>
  <si>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</si>
  <si>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</si>
  <si>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</si>
  <si>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</si>
  <si>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</si>
  <si>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</si>
  <si>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</si>
  <si>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</si>
  <si>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</si>
  <si>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</si>
  <si>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</si>
  <si>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</si>
  <si>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</si>
  <si>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</si>
  <si>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</si>
  <si>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</si>
  <si>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</si>
  <si>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</si>
  <si>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</si>
  <si>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</si>
  <si>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</si>
  <si>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</si>
  <si>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</si>
  <si>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</si>
  <si>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</si>
  <si>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</si>
  <si>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</si>
  <si>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</si>
  <si>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</si>
  <si>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</si>
  <si>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</si>
  <si>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</si>
  <si>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</si>
  <si>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</si>
  <si>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</si>
  <si>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</si>
  <si>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</si>
  <si>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</si>
  <si>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</si>
  <si>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</si>
  <si>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</si>
  <si>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</si>
  <si>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</si>
  <si>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</si>
  <si>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</si>
  <si>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</si>
  <si>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</si>
  <si>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</si>
  <si>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</si>
  <si>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</si>
  <si>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</si>
  <si>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</si>
  <si>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</si>
  <si>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</si>
  <si>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</si>
  <si>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</si>
  <si>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</si>
  <si>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</si>
  <si>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</si>
  <si>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</si>
  <si>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</si>
  <si>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</si>
  <si>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</si>
  <si>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</si>
  <si>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</si>
  <si>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</si>
  <si>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</si>
  <si>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</si>
  <si>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</si>
  <si>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</si>
  <si>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</si>
  <si>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</si>
  <si>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</si>
  <si>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</si>
  <si>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</si>
  <si>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</si>
  <si>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</si>
  <si>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</si>
  <si>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</si>
  <si>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</si>
  <si>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</si>
  <si>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</si>
  <si>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</si>
  <si>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</si>
  <si>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</si>
  <si>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</si>
  <si>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</si>
  <si>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</si>
  <si>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</si>
  <si>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</si>
  <si>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</si>
  <si>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</si>
  <si>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</si>
  <si>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</si>
  <si>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</si>
  <si>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</si>
  <si>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</si>
  <si>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</si>
  <si>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</si>
  <si>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</si>
  <si>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</si>
  <si>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</si>
  <si>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</si>
  <si>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</si>
  <si>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</si>
  <si>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</si>
  <si>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</si>
  <si>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</si>
  <si>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</si>
  <si>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</si>
  <si>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</si>
  <si>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</si>
  <si>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</si>
  <si>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</si>
  <si>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</si>
  <si>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</si>
  <si>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</si>
  <si>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</si>
  <si>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</si>
  <si>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</si>
  <si>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</si>
  <si>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</si>
  <si>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</si>
  <si>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</si>
  <si>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</si>
  <si>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</si>
  <si>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</si>
  <si>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</si>
  <si>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</si>
  <si>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</si>
  <si>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</si>
  <si>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</si>
  <si>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</si>
  <si>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</si>
  <si>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</si>
  <si>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</si>
  <si>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</si>
  <si>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</si>
  <si>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</si>
  <si>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</si>
  <si>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</si>
  <si>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</si>
  <si>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</si>
  <si>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</si>
  <si>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</si>
  <si>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</si>
  <si>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</si>
  <si>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</si>
  <si>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</si>
  <si>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</si>
  <si>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</si>
  <si>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</si>
  <si>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</si>
  <si>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</si>
  <si>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</si>
  <si>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</si>
  <si>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</si>
  <si>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</si>
  <si>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</si>
  <si>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</si>
  <si>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</si>
  <si>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</si>
  <si>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</si>
  <si>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</si>
  <si>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</si>
  <si>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</si>
  <si>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</si>
  <si>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</si>
  <si>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</si>
  <si>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</si>
  <si>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</si>
  <si>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</si>
  <si>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</si>
  <si>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</si>
  <si>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</si>
  <si>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</si>
  <si>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</si>
  <si>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</si>
  <si>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</si>
  <si>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</si>
  <si>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</si>
  <si>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</si>
  <si>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</si>
  <si>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</si>
  <si>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</si>
  <si>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</si>
  <si>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</si>
  <si>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</si>
  <si>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</si>
  <si>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</si>
  <si>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</si>
  <si>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</si>
  <si>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</si>
  <si>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</si>
  <si>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</si>
  <si>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</si>
  <si>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</si>
  <si>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</si>
  <si>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</si>
  <si>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</si>
  <si>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</si>
  <si>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</si>
  <si>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</si>
  <si>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</si>
  <si>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</si>
  <si>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</si>
  <si>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</si>
  <si>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</si>
  <si>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</si>
  <si>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</si>
  <si>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</si>
  <si>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</si>
  <si>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</si>
  <si>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</si>
  <si>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</si>
  <si>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</si>
  <si>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</si>
  <si>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</si>
  <si>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</si>
  <si>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</si>
  <si>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</si>
  <si>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</si>
  <si>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</si>
  <si>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</si>
  <si>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</si>
  <si>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</si>
  <si>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</si>
  <si>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</si>
  <si>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</si>
  <si>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</si>
  <si>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</si>
  <si>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</si>
  <si>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</si>
  <si>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</si>
  <si>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</si>
  <si>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</si>
  <si>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</si>
  <si>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</si>
  <si>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</si>
  <si>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</si>
  <si>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</si>
  <si>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</si>
  <si>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</si>
  <si>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</si>
  <si>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</si>
  <si>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</si>
  <si>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</si>
  <si>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</si>
  <si>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</si>
  <si>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</si>
  <si>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</si>
  <si>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</si>
  <si>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</si>
  <si>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</si>
  <si>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</si>
  <si>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</si>
  <si>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</si>
  <si>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</si>
  <si>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</si>
  <si>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</si>
  <si>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</si>
  <si>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</si>
  <si>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</si>
  <si>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</si>
  <si>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</si>
  <si>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</si>
  <si>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</si>
  <si>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</si>
  <si>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</si>
  <si>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</si>
  <si>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</si>
  <si>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</si>
  <si>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</si>
  <si>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</si>
  <si>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</si>
  <si>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</si>
  <si>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</si>
  <si>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</si>
  <si>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</si>
  <si>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</si>
  <si>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</si>
  <si>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</si>
  <si>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</si>
  <si>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</si>
  <si>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</si>
  <si>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</si>
  <si>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</si>
  <si>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</si>
  <si>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</si>
  <si>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</si>
  <si>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</si>
  <si>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</si>
  <si>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</si>
  <si>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</si>
  <si>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</si>
  <si>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</si>
  <si>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</si>
  <si>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</si>
  <si>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</si>
  <si>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</si>
  <si>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</si>
  <si>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</si>
  <si>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</si>
  <si>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</si>
  <si>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</si>
  <si>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</si>
  <si>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</si>
  <si>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</si>
  <si>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</si>
  <si>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</si>
  <si>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</si>
  <si>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</si>
  <si>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</si>
  <si>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</si>
  <si>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</si>
  <si>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</si>
  <si>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</si>
  <si>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</si>
  <si>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</si>
  <si>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</si>
  <si>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</si>
  <si>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</si>
  <si>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</si>
  <si>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</si>
  <si>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</si>
  <si>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</si>
  <si>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</si>
  <si>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</si>
  <si>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</si>
  <si>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</si>
  <si>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</si>
  <si>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</si>
  <si>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</si>
  <si>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</si>
  <si>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</si>
  <si>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</si>
  <si>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</si>
  <si>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</si>
  <si>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</si>
  <si>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</si>
  <si>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</si>
  <si>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</si>
  <si>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</si>
  <si>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</si>
  <si>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</si>
  <si>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</si>
  <si>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</si>
  <si>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</si>
  <si>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</si>
  <si>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</si>
  <si>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</si>
  <si>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</si>
  <si>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</si>
  <si>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</si>
  <si>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</si>
  <si>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</si>
  <si>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</si>
  <si>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</si>
  <si>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</si>
  <si>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</si>
  <si>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</si>
  <si>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</si>
  <si>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</si>
  <si>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</si>
  <si>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</si>
  <si>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</si>
  <si>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</si>
  <si>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</si>
  <si>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</si>
  <si>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</si>
  <si>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</si>
  <si>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</si>
  <si>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</si>
  <si>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</si>
  <si>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</si>
  <si>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</si>
  <si>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</si>
  <si>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</si>
  <si>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</si>
  <si>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</si>
  <si>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</si>
  <si>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</si>
  <si>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</si>
  <si>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</si>
  <si>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</si>
  <si>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</si>
  <si>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</si>
  <si>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</si>
  <si>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</si>
  <si>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</si>
  <si>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</si>
  <si>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</si>
  <si>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</si>
  <si>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</si>
  <si>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</si>
  <si>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</si>
  <si>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</si>
  <si>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</si>
  <si>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</si>
  <si>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</si>
  <si>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</si>
  <si>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</si>
  <si>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</si>
  <si>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</si>
  <si>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</si>
  <si>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</si>
  <si>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</si>
  <si>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</si>
  <si>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</si>
  <si>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</si>
  <si>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</si>
  <si>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</si>
  <si>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</si>
  <si>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</si>
  <si>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</si>
  <si>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</si>
  <si>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</si>
  <si>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</si>
  <si>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</si>
  <si>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</si>
  <si>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</si>
  <si>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</si>
  <si>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</si>
  <si>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</si>
  <si>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</si>
  <si>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</si>
  <si>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</si>
  <si>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</si>
  <si>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</si>
  <si>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</si>
  <si>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</si>
  <si>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</si>
  <si>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</si>
  <si>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</si>
  <si>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</si>
  <si>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</si>
  <si>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</si>
  <si>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</si>
  <si>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</si>
  <si>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</si>
  <si>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</si>
  <si>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</si>
  <si>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</si>
  <si>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</si>
  <si>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</si>
  <si>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</si>
  <si>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</si>
  <si>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</si>
  <si>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</si>
  <si>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</si>
  <si>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</si>
  <si>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</si>
  <si>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</si>
  <si>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</si>
  <si>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</si>
  <si>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</si>
  <si>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</si>
  <si>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</si>
  <si>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</si>
  <si>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</si>
  <si>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</si>
  <si>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</si>
  <si>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</si>
  <si>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</si>
  <si>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</si>
  <si>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</si>
  <si>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</si>
  <si>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</si>
  <si>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</si>
  <si>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</si>
  <si>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</si>
  <si>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</si>
  <si>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</si>
  <si>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</si>
  <si>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</si>
  <si>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</si>
  <si>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</si>
  <si>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</si>
  <si>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</si>
  <si>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</si>
  <si>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</si>
  <si>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</si>
  <si>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</si>
  <si>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</si>
  <si>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</si>
  <si>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</si>
  <si>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</si>
  <si>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</si>
  <si>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</si>
  <si>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</si>
  <si>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</si>
  <si>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</si>
  <si>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</si>
  <si>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</si>
  <si>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</si>
  <si>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</si>
  <si>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</si>
  <si>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</si>
  <si>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</si>
  <si>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</si>
  <si>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</si>
  <si>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</si>
  <si>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</si>
  <si>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</si>
  <si>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</si>
  <si>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</si>
  <si>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</si>
  <si>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</si>
  <si>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</si>
  <si>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</si>
  <si>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</si>
  <si>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</si>
  <si>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</si>
  <si>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</si>
  <si>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</si>
  <si>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</si>
  <si>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</si>
  <si>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</si>
  <si>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</si>
  <si>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</si>
  <si>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</si>
  <si>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</si>
  <si>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</si>
  <si>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</si>
  <si>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</si>
  <si>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</si>
  <si>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</si>
  <si>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</si>
  <si>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</si>
  <si>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</si>
  <si>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</si>
  <si>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</si>
  <si>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</si>
  <si>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</si>
  <si>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</si>
  <si>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</si>
  <si>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</si>
  <si>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</si>
  <si>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</si>
  <si>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</si>
  <si>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</si>
  <si>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</si>
  <si>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</si>
  <si>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</si>
  <si>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</si>
  <si>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</si>
  <si>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</si>
  <si>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</si>
  <si>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</si>
  <si>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</si>
  <si>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</si>
  <si>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</si>
  <si>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</si>
  <si>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</si>
  <si>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</si>
  <si>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</si>
  <si>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</si>
  <si>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</si>
  <si>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</si>
  <si>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</si>
  <si>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</si>
  <si>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</si>
  <si>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</si>
  <si>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</si>
  <si>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</si>
  <si>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</si>
  <si>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</si>
  <si>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</si>
  <si>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</si>
  <si>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</si>
  <si>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</si>
  <si>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</si>
  <si>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</si>
  <si>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</si>
  <si>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</si>
  <si>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</si>
  <si>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</si>
  <si>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</si>
  <si>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</si>
  <si>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</si>
  <si>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</si>
  <si>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</si>
  <si>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</si>
  <si>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</si>
  <si>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</si>
  <si>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</si>
  <si>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</si>
  <si>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</si>
  <si>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</si>
  <si>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</si>
  <si>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</si>
  <si>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</si>
  <si>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</si>
  <si>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</si>
  <si>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</si>
  <si>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</si>
  <si>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</si>
  <si>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</si>
  <si>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</si>
  <si>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</si>
  <si>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</si>
  <si>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</si>
  <si>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</si>
  <si>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</si>
  <si>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</si>
  <si>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</si>
  <si>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</si>
  <si>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</si>
  <si>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</si>
  <si>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</si>
  <si>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</si>
  <si>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</si>
  <si>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</si>
  <si>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</si>
  <si>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</si>
  <si>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</si>
  <si>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</si>
  <si>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</si>
  <si>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</si>
  <si>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</si>
  <si>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</si>
  <si>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</si>
  <si>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</si>
  <si>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</si>
  <si>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</si>
  <si>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</si>
  <si>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</si>
  <si>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</si>
  <si>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</si>
  <si>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</si>
  <si>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</si>
  <si>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</si>
  <si>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</si>
  <si>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</si>
  <si>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</si>
  <si>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</si>
  <si>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</si>
  <si>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</si>
  <si>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</si>
  <si>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</si>
  <si>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</si>
  <si>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</si>
  <si>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</si>
  <si>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</si>
  <si>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</si>
  <si>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</si>
  <si>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</si>
  <si>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</si>
  <si>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</si>
  <si>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</si>
  <si>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</si>
  <si>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</si>
  <si>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</si>
  <si>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</si>
  <si>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</si>
  <si>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</si>
  <si>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</si>
  <si>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</si>
  <si>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</si>
  <si>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</si>
  <si>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</si>
  <si>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</si>
  <si>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</si>
  <si>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</si>
  <si>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</si>
  <si>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</si>
  <si>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</si>
  <si>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</si>
  <si>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</si>
  <si>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</si>
  <si>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</si>
  <si>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</si>
  <si>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</si>
  <si>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</si>
  <si>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</si>
  <si>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</si>
  <si>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</si>
  <si>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</si>
  <si>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</si>
  <si>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</si>
  <si>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</si>
  <si>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</si>
  <si>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</si>
  <si>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</si>
  <si>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</si>
  <si>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</si>
  <si>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</si>
  <si>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</si>
  <si>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</si>
  <si>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</si>
  <si>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</si>
  <si>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</si>
  <si>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</si>
  <si>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</si>
  <si>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</si>
  <si>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</si>
  <si>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</si>
  <si>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</si>
  <si>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</si>
  <si>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</si>
  <si>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</si>
  <si>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</si>
  <si>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</si>
  <si>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</si>
  <si>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</si>
  <si>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</si>
  <si>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</si>
  <si>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</si>
  <si>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</si>
  <si>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</si>
  <si>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</si>
  <si>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</si>
  <si>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</si>
  <si>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</si>
  <si>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</si>
  <si>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</si>
  <si>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</si>
  <si>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</si>
  <si>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</si>
  <si>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</si>
  <si>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</si>
  <si>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</si>
  <si>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</si>
  <si>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</si>
  <si>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</si>
  <si>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</si>
  <si>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</si>
  <si>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</si>
  <si>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</si>
  <si>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</si>
  <si>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</si>
  <si>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</si>
  <si>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</si>
  <si>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</si>
  <si>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</si>
  <si>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</si>
  <si>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</si>
  <si>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</si>
  <si>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</si>
  <si>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</si>
  <si>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</si>
  <si>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</si>
  <si>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</si>
  <si>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</si>
  <si>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</si>
  <si>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</si>
  <si>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</si>
  <si>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</si>
  <si>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</si>
  <si>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</si>
  <si>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</si>
  <si>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</si>
  <si>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</si>
  <si>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</si>
  <si>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</si>
  <si>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</si>
  <si>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</si>
  <si>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</si>
  <si>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</si>
  <si>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</si>
  <si>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</si>
  <si>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</si>
  <si>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</si>
  <si>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</si>
  <si>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</si>
  <si>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</si>
  <si>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</si>
  <si>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</si>
  <si>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</si>
  <si>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</si>
  <si>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</si>
  <si>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</si>
  <si>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</si>
  <si>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</si>
  <si>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</si>
  <si>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</si>
  <si>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</si>
  <si>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</si>
  <si>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</si>
  <si>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</si>
  <si>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</si>
  <si>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</si>
  <si>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</si>
  <si>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</si>
  <si>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</si>
  <si>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</si>
  <si>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</si>
  <si>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</si>
  <si>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</si>
  <si>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</si>
  <si>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</si>
  <si>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</si>
  <si>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</si>
  <si>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</si>
  <si>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</si>
  <si>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</si>
  <si>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</si>
  <si>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</si>
  <si>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</si>
  <si>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</si>
  <si>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</si>
  <si>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</si>
  <si>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</si>
  <si>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</si>
  <si>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</si>
  <si>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</si>
  <si>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</si>
  <si>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</si>
  <si>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</si>
  <si>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</si>
  <si>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</si>
  <si>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</si>
  <si>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</si>
  <si>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</si>
  <si>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</si>
  <si>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</si>
  <si>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</si>
  <si>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</si>
  <si>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</si>
  <si>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</si>
  <si>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</si>
  <si>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</si>
  <si>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</si>
  <si>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</si>
  <si>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</si>
  <si>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</si>
  <si>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</si>
  <si>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</si>
  <si>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</si>
  <si>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</si>
  <si>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</si>
  <si>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</si>
  <si>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</si>
  <si>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</si>
  <si>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</si>
  <si>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</si>
  <si>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</si>
  <si>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</si>
  <si>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</si>
  <si>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</si>
  <si>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</si>
  <si>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</si>
  <si>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</si>
  <si>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</si>
  <si>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</si>
  <si>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</si>
  <si>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</si>
  <si>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</si>
  <si>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</si>
  <si>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</si>
  <si>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</si>
  <si>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</si>
  <si>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</si>
  <si>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</si>
  <si>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</si>
  <si>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</si>
  <si>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</si>
  <si>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</si>
  <si>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</si>
  <si>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</si>
  <si>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</si>
  <si>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</si>
  <si>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</si>
  <si>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</si>
  <si>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</si>
  <si>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</si>
  <si>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</si>
  <si>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</si>
  <si>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</si>
  <si>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</si>
  <si>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</si>
  <si>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</si>
  <si>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</si>
  <si>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</si>
  <si>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</si>
  <si>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</si>
  <si>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</si>
  <si>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</si>
  <si>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</si>
  <si>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</si>
  <si>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</si>
  <si>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</si>
  <si>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</si>
  <si>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</si>
  <si>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</si>
  <si>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</si>
  <si>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</si>
  <si>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</si>
  <si>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</si>
  <si>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</si>
  <si>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</si>
  <si>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</si>
  <si>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</si>
  <si>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</si>
  <si>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</si>
  <si>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</si>
  <si>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</si>
  <si>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</si>
  <si>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</si>
  <si>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</si>
  <si>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</si>
  <si>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</si>
  <si>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</si>
  <si>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</si>
  <si>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</si>
  <si>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</si>
  <si>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</si>
  <si>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</si>
  <si>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</si>
  <si>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</si>
  <si>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</si>
  <si>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</si>
  <si>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</si>
  <si>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</si>
  <si>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</si>
  <si>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</si>
  <si>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</si>
  <si>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</si>
  <si>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</si>
  <si>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</si>
  <si>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</si>
  <si>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</si>
  <si>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</si>
  <si>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</si>
  <si>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</si>
  <si>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</si>
  <si>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</si>
  <si>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</si>
  <si>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</si>
  <si>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</si>
  <si>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</si>
  <si>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</si>
  <si>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</si>
  <si>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</si>
  <si>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</si>
  <si>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</si>
  <si>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</si>
  <si>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</si>
  <si>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</si>
  <si>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</si>
  <si>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</si>
  <si>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</si>
  <si>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</si>
  <si>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</si>
  <si>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</si>
  <si>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</si>
  <si>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</si>
  <si>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</si>
  <si>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</si>
  <si>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</si>
  <si>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</si>
  <si>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</si>
  <si>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</si>
  <si>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</si>
  <si>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</si>
  <si>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</si>
  <si>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</si>
  <si>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</si>
  <si>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</si>
  <si>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</si>
  <si>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</si>
  <si>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</si>
  <si>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</si>
  <si>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</si>
  <si>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</si>
  <si>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</si>
  <si>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</si>
  <si>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</si>
  <si>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</si>
  <si>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</si>
  <si>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</si>
  <si>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</si>
  <si>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</si>
  <si>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</si>
  <si>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</si>
  <si>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</si>
  <si>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</si>
  <si>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</si>
  <si>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</si>
  <si>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</si>
  <si>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</si>
  <si>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</si>
  <si>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</si>
  <si>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</si>
  <si>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</si>
  <si>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</si>
  <si>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</si>
  <si>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</si>
  <si>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</si>
  <si>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</si>
  <si>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</si>
  <si>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</si>
  <si>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</si>
  <si>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</si>
  <si>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</si>
  <si>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</si>
  <si>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</si>
  <si>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</si>
  <si>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</si>
  <si>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</si>
  <si>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</si>
  <si>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</si>
  <si>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</si>
  <si>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</si>
  <si>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</si>
  <si>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</si>
  <si>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</si>
  <si>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</si>
  <si>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</si>
  <si>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</si>
  <si>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</si>
  <si>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</si>
  <si>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</si>
  <si>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</si>
  <si>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</si>
  <si>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</si>
  <si>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</si>
  <si>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</si>
  <si>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</si>
  <si>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</si>
  <si>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</si>
  <si>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</si>
  <si>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</si>
  <si>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</si>
  <si>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</si>
  <si>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</si>
  <si>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</si>
  <si>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</si>
  <si>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</si>
  <si>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</si>
  <si>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</si>
  <si>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</si>
  <si>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</si>
  <si>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</si>
  <si>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</si>
  <si>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</si>
  <si>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</si>
  <si>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</si>
  <si>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</si>
  <si>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</si>
  <si>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</si>
  <si>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</si>
  <si>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</si>
  <si>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</si>
  <si>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</si>
  <si>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</si>
  <si>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</si>
  <si>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</si>
  <si>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</si>
  <si>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</si>
  <si>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</si>
  <si>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</si>
  <si>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</si>
  <si>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</si>
  <si>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</si>
  <si>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</si>
  <si>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</si>
  <si>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</si>
  <si>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</si>
  <si>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</si>
  <si>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</si>
  <si>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</si>
  <si>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</si>
  <si>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</si>
  <si>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</si>
  <si>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</si>
  <si>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</si>
  <si>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</si>
  <si>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</si>
  <si>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</si>
  <si>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</si>
  <si>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</si>
  <si>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</si>
  <si>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</si>
  <si>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</si>
  <si>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</si>
  <si>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</si>
  <si>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</si>
  <si>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</si>
  <si>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</si>
  <si>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</si>
  <si>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</si>
  <si>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</si>
  <si>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</si>
  <si>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</si>
  <si>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</si>
  <si>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</si>
  <si>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</si>
  <si>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</si>
  <si>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</si>
  <si>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</si>
  <si>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</si>
  <si>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</si>
  <si>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</si>
  <si>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</si>
  <si>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</si>
  <si>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</si>
  <si>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</si>
  <si>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</si>
  <si>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</si>
  <si>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</si>
  <si>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</si>
  <si>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</si>
  <si>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</si>
  <si>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</si>
  <si>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</si>
  <si>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</si>
  <si>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</si>
  <si>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</si>
  <si>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</si>
  <si>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</si>
  <si>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</si>
  <si>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</si>
  <si>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</si>
  <si>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</si>
  <si>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</si>
  <si>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</si>
  <si>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</si>
  <si>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</si>
  <si>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</si>
  <si>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</si>
  <si>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</si>
  <si>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</si>
  <si>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</si>
  <si>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</si>
  <si>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</si>
  <si>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</si>
  <si>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</si>
  <si>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</si>
  <si>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</si>
  <si>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</si>
  <si>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</si>
  <si>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</si>
  <si>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</si>
  <si>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</si>
  <si>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</si>
  <si>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</si>
  <si>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</si>
  <si>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</si>
  <si>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</si>
  <si>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</si>
  <si>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</si>
  <si>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</si>
  <si>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</si>
  <si>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</si>
  <si>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</si>
  <si>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</si>
  <si>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</si>
  <si>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</si>
  <si>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</si>
  <si>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</si>
  <si>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</si>
  <si>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</si>
  <si>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</si>
  <si>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</si>
  <si>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</si>
  <si>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</si>
  <si>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</si>
  <si>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</si>
  <si>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</si>
  <si>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</si>
  <si>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</si>
  <si>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</si>
  <si>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</si>
  <si>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</si>
  <si>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</si>
  <si>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</si>
  <si>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</si>
  <si>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</si>
  <si>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</si>
  <si>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</si>
  <si>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</si>
  <si>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</si>
  <si>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</si>
  <si>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</si>
  <si>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</si>
  <si>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</si>
  <si>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</si>
  <si>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</si>
  <si>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</si>
  <si>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</si>
  <si>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</si>
  <si>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</si>
  <si>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</si>
  <si>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</si>
  <si>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</si>
  <si>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</si>
  <si>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</si>
  <si>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</si>
  <si>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</si>
  <si>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</si>
  <si>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</si>
  <si>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</si>
  <si>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</si>
  <si>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</si>
  <si>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</si>
  <si>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</si>
  <si>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</si>
  <si>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</si>
  <si>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</si>
  <si>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</si>
  <si>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</si>
  <si>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</si>
  <si>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</si>
  <si>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</si>
  <si>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</si>
  <si>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</si>
  <si>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</si>
  <si>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</si>
  <si>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</si>
  <si>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</si>
  <si>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</si>
  <si>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</si>
  <si>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</si>
  <si>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</si>
  <si>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</si>
  <si>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</si>
  <si>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</si>
  <si>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</si>
  <si>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</si>
  <si>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</si>
  <si>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</si>
  <si>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</si>
  <si>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</si>
  <si>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</si>
  <si>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</si>
  <si>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</si>
  <si>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</si>
  <si>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</si>
  <si>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</si>
  <si>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</si>
  <si>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</si>
  <si>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</si>
  <si>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</si>
  <si>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</si>
  <si>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</si>
  <si>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</si>
  <si>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</si>
  <si>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</si>
  <si>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</si>
  <si>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</si>
  <si>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</si>
  <si>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</si>
  <si>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</si>
  <si>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</si>
  <si>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</si>
  <si>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</si>
  <si>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</si>
  <si>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</si>
  <si>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</si>
  <si>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</si>
  <si>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</si>
  <si>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</si>
  <si>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</si>
  <si>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</si>
  <si>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</si>
  <si>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</si>
  <si>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</si>
  <si>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</si>
  <si>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</si>
  <si>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</si>
  <si>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</si>
  <si>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</si>
  <si>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</si>
  <si>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</si>
  <si>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</si>
  <si>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</si>
  <si>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</si>
  <si>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</si>
  <si>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</si>
  <si>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</si>
  <si>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</si>
  <si>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</si>
  <si>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</si>
  <si>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</si>
  <si>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</si>
  <si>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</si>
  <si>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</si>
  <si>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</si>
  <si>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</si>
  <si>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</si>
  <si>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</si>
  <si>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</si>
  <si>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</si>
  <si>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</si>
  <si>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</si>
  <si>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</si>
  <si>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</si>
  <si>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</si>
  <si>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</si>
  <si>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</si>
  <si>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</si>
  <si>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</si>
  <si>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</si>
  <si>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</si>
  <si>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</si>
  <si>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</si>
  <si>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</si>
  <si>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</si>
  <si>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</si>
  <si>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</si>
  <si>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</si>
  <si>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</si>
  <si>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</si>
  <si>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</si>
  <si>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</si>
  <si>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</si>
  <si>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</si>
  <si>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</si>
  <si>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</si>
  <si>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</si>
  <si>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</si>
  <si>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</si>
  <si>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</si>
  <si>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</si>
  <si>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</si>
  <si>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</si>
  <si>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</si>
  <si>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</si>
  <si>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</si>
  <si>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</si>
  <si>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</si>
  <si>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</si>
  <si>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</si>
  <si>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</si>
  <si>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</si>
  <si>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</si>
  <si>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</si>
  <si>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</si>
  <si>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</si>
  <si>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</si>
  <si>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</si>
  <si>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</si>
  <si>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</si>
  <si>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</si>
  <si>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</si>
  <si>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</si>
  <si>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</si>
  <si>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</si>
  <si>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</si>
  <si>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</si>
  <si>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</si>
  <si>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</si>
  <si>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</si>
  <si>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</si>
  <si>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</si>
  <si>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</si>
  <si>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</si>
  <si>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</si>
  <si>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</si>
  <si>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</si>
  <si>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</si>
  <si>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</si>
  <si>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</si>
  <si>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</si>
  <si>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</si>
  <si>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</si>
  <si>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</si>
  <si>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</si>
  <si>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</si>
  <si>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</si>
  <si>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</si>
  <si>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</si>
  <si>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</si>
  <si>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</si>
  <si>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</si>
  <si>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</si>
  <si>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</si>
  <si>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</si>
  <si>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</si>
  <si>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</si>
  <si>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</si>
  <si>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</si>
  <si>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</si>
  <si>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</si>
  <si>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</si>
  <si>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</si>
  <si>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</si>
  <si>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</si>
  <si>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</si>
  <si>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</si>
  <si>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</si>
  <si>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</si>
  <si>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</si>
  <si>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</si>
  <si>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</si>
  <si>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</si>
  <si>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</si>
  <si>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</si>
  <si>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</si>
  <si>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</si>
  <si>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</si>
  <si>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</si>
  <si>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</si>
  <si>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</si>
  <si>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</si>
  <si>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</si>
  <si>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</si>
  <si>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</si>
  <si>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</si>
  <si>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</si>
  <si>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</si>
  <si>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</si>
  <si>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</si>
  <si>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</si>
  <si>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</si>
  <si>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</si>
  <si>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</si>
  <si>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</si>
  <si>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</si>
  <si>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</si>
  <si>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</si>
  <si>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</si>
  <si>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</si>
  <si>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</si>
  <si>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</si>
  <si>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</si>
  <si>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</si>
  <si>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</si>
  <si>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</si>
  <si>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</si>
  <si>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</si>
  <si>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</si>
  <si>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</si>
  <si>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</si>
  <si>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</si>
  <si>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</si>
  <si>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</si>
  <si>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</si>
  <si>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</si>
  <si>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</si>
  <si>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</si>
  <si>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</si>
  <si>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</si>
  <si>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</si>
  <si>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</si>
  <si>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</si>
  <si>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</si>
  <si>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</si>
  <si>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</si>
  <si>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</si>
  <si>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</si>
  <si>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</si>
  <si>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</si>
  <si>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</si>
  <si>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</si>
  <si>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</si>
  <si>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</si>
  <si>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</si>
  <si>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</si>
  <si>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</si>
  <si>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</si>
  <si>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</si>
  <si>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</si>
  <si>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</si>
  <si>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</si>
  <si>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</si>
  <si>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</si>
  <si>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</si>
  <si>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</si>
  <si>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</si>
  <si>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</si>
  <si>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</si>
  <si>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</si>
  <si>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</si>
  <si>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</si>
  <si>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</si>
  <si>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</si>
  <si>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</si>
  <si>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</si>
  <si>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</si>
  <si>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</si>
  <si>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</si>
  <si>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</si>
  <si>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</si>
  <si>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</si>
  <si>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</si>
  <si>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</si>
  <si>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</si>
  <si>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</si>
  <si>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</si>
  <si>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</si>
  <si>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</si>
  <si>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</si>
  <si>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</si>
  <si>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</si>
  <si>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</si>
  <si>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</si>
  <si>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</si>
  <si>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</si>
  <si>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</si>
  <si>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</si>
  <si>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</si>
  <si>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</si>
  <si>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</si>
  <si>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</si>
  <si>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</si>
  <si>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</si>
  <si>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</si>
  <si>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</si>
  <si>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</si>
  <si>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</si>
  <si>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</si>
  <si>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</si>
  <si>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</si>
  <si>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</si>
  <si>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</si>
  <si>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</si>
  <si>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</si>
  <si>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</si>
  <si>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</si>
  <si>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</si>
  <si>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</si>
  <si>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</si>
  <si>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</si>
  <si>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</si>
  <si>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</si>
  <si>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</si>
  <si>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</si>
  <si>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</si>
  <si>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</si>
  <si>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</si>
  <si>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</si>
  <si>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</si>
  <si>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</si>
  <si>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</si>
  <si>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</si>
  <si>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</si>
  <si>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</si>
  <si>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</si>
  <si>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</si>
  <si>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</si>
  <si>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</si>
  <si>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</si>
  <si>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</si>
  <si>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</si>
  <si>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</si>
  <si>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</si>
  <si>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</si>
  <si>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</si>
  <si>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</si>
  <si>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</si>
  <si>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</si>
  <si>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</si>
  <si>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</si>
  <si>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</si>
  <si>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</si>
  <si>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</si>
  <si>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</si>
  <si>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</si>
  <si>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</si>
  <si>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</si>
  <si>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</si>
  <si>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</si>
  <si>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</si>
  <si>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</si>
  <si>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</si>
  <si>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</si>
  <si>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</si>
  <si>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</si>
  <si>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</si>
  <si>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</si>
  <si>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</si>
  <si>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</si>
  <si>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</si>
  <si>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</si>
  <si>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</si>
  <si>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</si>
  <si>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</si>
  <si>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</si>
  <si>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</si>
  <si>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</si>
  <si>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</si>
  <si>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</si>
  <si>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</si>
  <si>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</si>
  <si>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</si>
  <si>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</si>
  <si>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</si>
  <si>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</si>
  <si>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</si>
  <si>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</si>
  <si>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</si>
  <si>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</si>
  <si>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</si>
  <si>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</si>
  <si>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</si>
  <si>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</si>
  <si>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</si>
  <si>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</si>
  <si>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</si>
  <si>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</si>
  <si>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</si>
  <si>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</si>
  <si>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</si>
  <si>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</si>
  <si>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</si>
  <si>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</si>
  <si>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</si>
  <si>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</si>
  <si>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</si>
  <si>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</si>
  <si>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</si>
  <si>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</si>
  <si>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</si>
  <si>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</si>
  <si>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</si>
  <si>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</si>
  <si>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</si>
  <si>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</si>
  <si>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</si>
  <si>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</si>
  <si>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</si>
  <si>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</si>
  <si>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</si>
  <si>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</si>
  <si>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</si>
  <si>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</si>
  <si>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</si>
  <si>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</si>
  <si>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</si>
  <si>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</si>
  <si>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</si>
  <si>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</si>
  <si>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</si>
  <si>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</si>
  <si>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</si>
  <si>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</si>
  <si>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</si>
  <si>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</si>
  <si>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</si>
  <si>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</si>
  <si>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</si>
  <si>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</si>
  <si>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</si>
  <si>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</si>
  <si>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</si>
  <si>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</si>
  <si>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</si>
  <si>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</si>
  <si>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</si>
  <si>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</si>
  <si>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</si>
  <si>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</si>
  <si>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</si>
  <si>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</si>
  <si>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</si>
  <si>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</si>
  <si>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</si>
  <si>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</si>
  <si>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</si>
  <si>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</si>
  <si>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</si>
  <si>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</si>
  <si>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</si>
  <si>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</si>
  <si>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</si>
  <si>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</si>
  <si>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</si>
  <si>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</si>
  <si>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</si>
  <si>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</si>
  <si>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</si>
  <si>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</si>
  <si>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</si>
  <si>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</si>
  <si>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</si>
  <si>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</si>
  <si>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</si>
  <si>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</si>
  <si>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</si>
  <si>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</si>
  <si>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</si>
  <si>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</si>
  <si>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</si>
  <si>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</si>
  <si>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</si>
  <si>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</si>
  <si>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</si>
  <si>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</si>
  <si>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</si>
  <si>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</si>
  <si>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</si>
  <si>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</si>
  <si>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</si>
  <si>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</si>
  <si>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</si>
  <si>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</si>
  <si>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</si>
  <si>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</si>
  <si>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</si>
  <si>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</si>
  <si>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</si>
  <si>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</si>
  <si>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</si>
  <si>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</si>
  <si>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</si>
  <si>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</si>
  <si>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</si>
  <si>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</si>
  <si>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</si>
  <si>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</si>
  <si>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</si>
  <si>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</si>
  <si>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</si>
  <si>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</si>
  <si>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</si>
  <si>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</si>
  <si>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</si>
  <si>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</si>
  <si>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</si>
  <si>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</si>
  <si>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</si>
  <si>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</si>
  <si>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</si>
  <si>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</si>
  <si>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</si>
  <si>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</si>
  <si>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</si>
  <si>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</si>
  <si>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</si>
  <si>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</si>
  <si>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</si>
  <si>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</si>
  <si>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</si>
  <si>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</si>
  <si>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</si>
  <si>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</si>
  <si>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</si>
  <si>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</si>
  <si>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</si>
  <si>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</si>
  <si>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</si>
  <si>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</si>
  <si>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</si>
  <si>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</si>
  <si>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</si>
  <si>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</si>
  <si>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</si>
  <si>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</si>
  <si>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</si>
  <si>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</si>
  <si>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</si>
  <si>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</si>
  <si>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</si>
  <si>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</si>
  <si>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</si>
  <si>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</si>
  <si>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</si>
  <si>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</si>
  <si>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</si>
  <si>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</si>
  <si>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</si>
  <si>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</si>
  <si>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</si>
  <si>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</si>
  <si>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</si>
  <si>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</si>
  <si>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</si>
  <si>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</si>
  <si>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</si>
  <si>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</si>
  <si>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</si>
  <si>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</si>
  <si>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</si>
  <si>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</si>
  <si>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</si>
  <si>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</si>
  <si>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</si>
  <si>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</si>
  <si>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</si>
  <si>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</si>
  <si>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</si>
  <si>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</si>
  <si>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</si>
  <si>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</si>
  <si>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</si>
  <si>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</si>
  <si>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</si>
  <si>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</si>
  <si>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</si>
  <si>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</si>
  <si>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</si>
  <si>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</si>
  <si>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</si>
  <si>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</si>
  <si>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</si>
  <si>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</si>
  <si>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</si>
  <si>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</si>
  <si>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</si>
  <si>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</si>
  <si>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</si>
  <si>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</si>
  <si>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</si>
  <si>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</si>
  <si>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</si>
  <si>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</si>
  <si>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</si>
  <si>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</si>
  <si>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</si>
  <si>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</si>
  <si>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</si>
  <si>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</si>
  <si>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</si>
  <si>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</si>
  <si>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</si>
  <si>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</si>
  <si>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</si>
  <si>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</si>
  <si>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</si>
  <si>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</si>
  <si>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</si>
  <si>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</si>
  <si>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</si>
  <si>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</si>
  <si>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</si>
  <si>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</si>
  <si>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</si>
  <si>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</si>
  <si>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</si>
  <si>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</si>
  <si>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</si>
  <si>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</si>
  <si>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</si>
  <si>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</si>
  <si>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</si>
  <si>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</si>
  <si>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</si>
  <si>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</si>
  <si>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</si>
  <si>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</si>
  <si>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</si>
  <si>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</si>
  <si>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</si>
  <si>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</si>
  <si>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</si>
  <si>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</si>
  <si>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</si>
  <si>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</si>
  <si>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</si>
  <si>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</si>
  <si>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</si>
  <si>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</si>
  <si>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</si>
  <si>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</si>
  <si>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</si>
  <si>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</si>
  <si>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</si>
  <si>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</si>
  <si>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</si>
  <si>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</si>
  <si>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</si>
  <si>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</si>
  <si>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</si>
  <si>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</si>
  <si>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</si>
  <si>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</si>
  <si>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</si>
  <si>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</si>
  <si>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</si>
  <si>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</si>
  <si>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</si>
  <si>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</si>
  <si>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</si>
  <si>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</si>
  <si>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</si>
  <si>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</si>
  <si>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</si>
  <si>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</si>
  <si>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</si>
  <si>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</si>
  <si>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</si>
  <si>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</si>
  <si>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</si>
  <si>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</si>
  <si>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</si>
  <si>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</si>
  <si>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</si>
  <si>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</si>
  <si>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</si>
  <si>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</si>
  <si>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</si>
  <si>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</si>
  <si>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</si>
  <si>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</si>
  <si>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</si>
  <si>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</si>
  <si>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</si>
  <si>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</si>
  <si>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</si>
  <si>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</si>
  <si>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</si>
  <si>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</si>
  <si>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</si>
  <si>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</si>
  <si>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</si>
  <si>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</si>
  <si>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</si>
  <si>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</si>
  <si>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</si>
  <si>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</si>
  <si>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</si>
  <si>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</si>
  <si>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</si>
  <si>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</si>
  <si>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</si>
  <si>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</si>
  <si>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</si>
  <si>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</si>
  <si>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</si>
  <si>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</si>
  <si>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</si>
  <si>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</si>
  <si>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</si>
  <si>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</si>
  <si>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</si>
  <si>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</si>
  <si>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</si>
  <si>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</si>
  <si>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</si>
  <si>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</si>
  <si>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</si>
  <si>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</si>
  <si>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</si>
  <si>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</si>
  <si>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</si>
  <si>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</si>
  <si>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</si>
  <si>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</si>
  <si>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</si>
  <si>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</si>
  <si>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</si>
  <si>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</si>
  <si>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</si>
  <si>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</si>
  <si>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</si>
  <si>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</si>
  <si>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</si>
  <si>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</si>
  <si>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</si>
  <si>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</si>
  <si>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</si>
  <si>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</si>
  <si>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</si>
  <si>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</si>
  <si>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</si>
  <si>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</si>
  <si>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</si>
  <si>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</si>
  <si>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</si>
  <si>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</si>
  <si>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</si>
  <si>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</si>
  <si>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</si>
  <si>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</si>
  <si>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</si>
  <si>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</si>
  <si>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</si>
  <si>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</si>
  <si>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</si>
  <si>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</si>
  <si>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</si>
  <si>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</si>
  <si>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</si>
  <si>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</si>
  <si>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</si>
  <si>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</si>
  <si>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</si>
  <si>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</si>
  <si>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</si>
  <si>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</si>
  <si>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</si>
  <si>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</si>
  <si>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</si>
  <si>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</si>
  <si>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</si>
  <si>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</si>
  <si>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</si>
  <si>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</si>
  <si>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</si>
  <si>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</si>
  <si>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</si>
  <si>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</si>
  <si>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</si>
  <si>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</si>
  <si>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</si>
  <si>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</si>
  <si>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</si>
  <si>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</si>
  <si>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</si>
  <si>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</si>
  <si>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</si>
  <si>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</si>
  <si>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</si>
  <si>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</si>
  <si>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</si>
  <si>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</si>
  <si>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</si>
  <si>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</si>
  <si>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</si>
  <si>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</si>
  <si>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</si>
  <si>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</si>
  <si>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</si>
  <si>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</si>
  <si>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</si>
  <si>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</si>
  <si>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</si>
  <si>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</si>
  <si>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</si>
  <si>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</si>
  <si>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</si>
  <si>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</si>
  <si>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</si>
  <si>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</si>
  <si>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</si>
  <si>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</si>
  <si>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</si>
  <si>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</si>
  <si>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</si>
  <si>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</si>
  <si>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</si>
  <si>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</si>
  <si>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</si>
  <si>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</si>
  <si>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</si>
  <si>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</si>
  <si>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</si>
  <si>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</si>
  <si>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</si>
  <si>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</si>
  <si>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</si>
  <si>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</si>
  <si>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</si>
  <si>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</si>
  <si>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</si>
  <si>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</si>
  <si>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</si>
  <si>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</si>
  <si>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</si>
  <si>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</si>
  <si>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</si>
  <si>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</si>
  <si>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</si>
  <si>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</si>
  <si>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</si>
  <si>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</si>
  <si>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</si>
  <si>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</si>
  <si>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</si>
  <si>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</si>
  <si>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</si>
  <si>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</si>
  <si>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</si>
  <si>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</si>
  <si>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</si>
  <si>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</si>
  <si>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</si>
  <si>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</si>
  <si>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</si>
  <si>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</si>
  <si>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</si>
  <si>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</si>
  <si>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</si>
  <si>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</si>
  <si>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</si>
  <si>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</si>
  <si>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</si>
  <si>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</si>
  <si>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</si>
  <si>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</si>
  <si>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</si>
  <si>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</si>
  <si>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</si>
  <si>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</si>
  <si>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</si>
  <si>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</si>
  <si>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</si>
  <si>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</si>
  <si>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</si>
  <si>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</si>
  <si>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</si>
  <si>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</si>
  <si>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</si>
  <si>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</si>
  <si>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</si>
  <si>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</si>
  <si>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</si>
  <si>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</si>
  <si>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</si>
  <si>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</si>
  <si>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</si>
  <si>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</si>
  <si>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</si>
  <si>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</si>
  <si>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</si>
  <si>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</si>
  <si>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</si>
  <si>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</si>
  <si>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</si>
  <si>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</si>
  <si>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</si>
  <si>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</si>
  <si>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</si>
  <si>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</si>
  <si>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</si>
  <si>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</si>
  <si>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</si>
  <si>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</si>
  <si>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</si>
  <si>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</si>
  <si>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</si>
  <si>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</si>
  <si>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</si>
  <si>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</si>
  <si>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</si>
  <si>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</si>
  <si>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</si>
  <si>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</si>
  <si>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</si>
  <si>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</si>
  <si>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</si>
  <si>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</si>
  <si>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</si>
  <si>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</si>
  <si>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</si>
  <si>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</si>
  <si>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</si>
  <si>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</si>
  <si>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</si>
  <si>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</si>
  <si>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</si>
  <si>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</si>
  <si>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</si>
  <si>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</si>
  <si>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</si>
  <si>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</si>
  <si>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</si>
  <si>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</si>
  <si>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</si>
  <si>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</si>
  <si>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</si>
  <si>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</si>
  <si>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</si>
  <si>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</si>
  <si>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</si>
  <si>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</si>
  <si>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</si>
  <si>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</si>
  <si>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</si>
  <si>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</si>
  <si>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</si>
  <si>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</si>
  <si>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</si>
  <si>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</si>
  <si>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</si>
  <si>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</si>
  <si>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</si>
  <si>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</si>
  <si>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</si>
  <si>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</si>
  <si>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</si>
  <si>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</si>
  <si>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</si>
  <si>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</si>
  <si>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</si>
  <si>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</si>
  <si>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</si>
  <si>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</si>
  <si>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</si>
  <si>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</si>
  <si>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</si>
  <si>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</si>
  <si>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</si>
  <si>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</si>
  <si>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</si>
  <si>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</si>
  <si>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</si>
  <si>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</si>
  <si>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</si>
  <si>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</si>
  <si>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</si>
  <si>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</si>
  <si>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</si>
  <si>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</si>
  <si>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</si>
  <si>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</si>
  <si>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</si>
  <si>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</si>
  <si>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</si>
  <si>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</si>
  <si>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</si>
  <si>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</si>
  <si>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</si>
  <si>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</si>
  <si>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</si>
  <si>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</si>
  <si>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</si>
  <si>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</si>
  <si>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</si>
  <si>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</si>
  <si>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</si>
  <si>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</si>
  <si>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</si>
  <si>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</si>
  <si>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</si>
  <si>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</si>
  <si>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</si>
  <si>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</si>
  <si>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</si>
  <si>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</si>
  <si>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</si>
  <si>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</si>
  <si>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</si>
  <si>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</si>
  <si>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</si>
  <si>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</si>
  <si>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</si>
  <si>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</si>
  <si>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</si>
  <si>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</si>
  <si>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</si>
  <si>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</si>
  <si>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</si>
  <si>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</si>
  <si>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</si>
  <si>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</si>
  <si>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</si>
  <si>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</si>
  <si>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</si>
  <si>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</si>
  <si>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</si>
  <si>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</si>
  <si>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</si>
  <si>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</si>
  <si>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</si>
  <si>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</si>
  <si>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</si>
  <si>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</si>
  <si>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</si>
  <si>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</si>
  <si>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</si>
  <si>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</si>
  <si>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</si>
  <si>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</si>
  <si>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</si>
  <si>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</si>
  <si>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</si>
  <si>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</si>
  <si>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</si>
  <si>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</si>
  <si>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</si>
  <si>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</si>
  <si>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</si>
  <si>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</si>
  <si>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</si>
  <si>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</si>
  <si>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</si>
  <si>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</si>
  <si>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</si>
  <si>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</si>
  <si>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</si>
  <si>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</si>
  <si>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</si>
  <si>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</si>
  <si>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</si>
  <si>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</si>
  <si>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</si>
  <si>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</si>
  <si>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</si>
  <si>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</si>
  <si>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</si>
  <si>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</si>
  <si>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</si>
  <si>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</si>
  <si>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</si>
  <si>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</si>
  <si>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</si>
  <si>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</si>
  <si>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</si>
  <si>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</si>
  <si>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</si>
  <si>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</si>
  <si>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</si>
  <si>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</si>
  <si>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</si>
  <si>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</si>
  <si>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</si>
  <si>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</si>
  <si>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</si>
  <si>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</si>
  <si>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</si>
  <si>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</si>
  <si>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</si>
  <si>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</si>
  <si>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</si>
  <si>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</si>
  <si>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</si>
  <si>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</si>
  <si>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</si>
  <si>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</si>
  <si>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</si>
  <si>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</si>
  <si>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</si>
  <si>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</si>
  <si>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</si>
  <si>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</si>
  <si>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</si>
  <si>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</si>
  <si>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</si>
  <si>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</si>
  <si>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</si>
  <si>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</si>
  <si>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</si>
  <si>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</si>
  <si>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</si>
  <si>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</si>
  <si>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</si>
  <si>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</si>
  <si>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</si>
  <si>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</si>
  <si>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</si>
  <si>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</si>
  <si>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</si>
  <si>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</si>
  <si>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</si>
  <si>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</si>
  <si>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</si>
  <si>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</si>
  <si>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</si>
  <si>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</si>
  <si>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</si>
  <si>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</si>
  <si>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</si>
  <si>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</si>
  <si>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</si>
  <si>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</si>
  <si>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</si>
  <si>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</si>
  <si>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</si>
  <si>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</si>
  <si>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</si>
  <si>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</si>
  <si>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</si>
  <si>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</si>
  <si>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</si>
  <si>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</si>
  <si>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</si>
  <si>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</si>
  <si>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</si>
  <si>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</si>
  <si>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</si>
  <si>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</si>
  <si>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</si>
  <si>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</si>
  <si>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</si>
  <si>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</si>
  <si>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</si>
  <si>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</si>
  <si>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</si>
  <si>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</si>
  <si>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</si>
  <si>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</si>
  <si>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</si>
  <si>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</si>
  <si>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</si>
  <si>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</si>
  <si>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</si>
  <si>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</si>
  <si>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</si>
  <si>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</si>
  <si>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</si>
  <si>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</si>
  <si>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</si>
  <si>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</si>
  <si>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</si>
  <si>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</si>
  <si>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</si>
  <si>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</si>
  <si>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</si>
  <si>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</si>
  <si>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</si>
  <si>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</si>
  <si>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</si>
  <si>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</si>
  <si>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</si>
  <si>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</si>
  <si>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</si>
  <si>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</si>
  <si>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</si>
  <si>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</si>
  <si>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</si>
  <si>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</si>
  <si>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</si>
  <si>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</si>
  <si>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</si>
  <si>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</si>
  <si>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</si>
  <si>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</si>
  <si>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</si>
  <si>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</si>
  <si>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</si>
  <si>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</si>
  <si>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</si>
  <si>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</si>
  <si>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</si>
  <si>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</si>
  <si>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</si>
  <si>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</si>
  <si>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</si>
  <si>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</si>
  <si>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</si>
  <si>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</si>
  <si>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</si>
  <si>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</si>
  <si>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</si>
  <si>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</si>
  <si>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</si>
  <si>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</si>
  <si>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</si>
  <si>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</si>
  <si>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</si>
  <si>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</si>
  <si>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</si>
  <si>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</si>
  <si>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</si>
  <si>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</si>
  <si>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</si>
  <si>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</si>
  <si>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</si>
  <si>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</si>
  <si>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</si>
  <si>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</si>
  <si>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</si>
  <si>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</si>
  <si>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</si>
  <si>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</si>
  <si>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</si>
  <si>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</si>
  <si>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</si>
  <si>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</si>
  <si>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</si>
  <si>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</si>
  <si>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</si>
  <si>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</si>
  <si>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</si>
  <si>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</si>
  <si>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</si>
  <si>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</si>
  <si>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</si>
  <si>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</si>
  <si>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</si>
  <si>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</si>
  <si>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</si>
  <si>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</si>
  <si>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</si>
  <si>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</si>
  <si>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</si>
  <si>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</si>
  <si>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</si>
  <si>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</si>
  <si>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</si>
  <si>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</si>
  <si>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</si>
  <si>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</si>
  <si>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</si>
  <si>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</si>
  <si>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</si>
  <si>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</si>
  <si>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</si>
  <si>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</si>
  <si>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</si>
  <si>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</si>
  <si>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</si>
  <si>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</si>
  <si>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</si>
  <si>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</si>
  <si>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</si>
  <si>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</si>
  <si>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</si>
  <si>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</si>
  <si>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</si>
  <si>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</si>
  <si>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</si>
  <si>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</si>
  <si>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</si>
  <si>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</si>
  <si>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</si>
  <si>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</si>
  <si>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</si>
  <si>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</si>
  <si>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</si>
  <si>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</si>
  <si>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</si>
  <si>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</si>
  <si>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</si>
  <si>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</si>
  <si>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</si>
  <si>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</si>
  <si>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</si>
  <si>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</si>
  <si>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</si>
  <si>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</si>
  <si>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</si>
  <si>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</si>
  <si>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</si>
  <si>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</si>
  <si>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</si>
  <si>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</si>
  <si>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</si>
  <si>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</si>
  <si>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</si>
  <si>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</si>
  <si>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</si>
  <si>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</si>
  <si>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</si>
  <si>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</si>
  <si>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</si>
  <si>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</si>
  <si>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</si>
  <si>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</si>
  <si>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</si>
  <si>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</si>
  <si>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</si>
  <si>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</si>
  <si>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</si>
  <si>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</si>
  <si>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</si>
  <si>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</si>
  <si>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</si>
  <si>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</si>
  <si>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</si>
  <si>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</si>
  <si>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</si>
  <si>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</si>
  <si>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</si>
  <si>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</si>
  <si>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</si>
  <si>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</si>
  <si>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</si>
  <si>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</si>
  <si>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</si>
  <si>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</si>
  <si>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</si>
  <si>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</si>
  <si>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</si>
  <si>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</si>
  <si>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</si>
  <si>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</si>
  <si>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</si>
  <si>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</si>
  <si>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</si>
  <si>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</si>
  <si>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</si>
  <si>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</si>
  <si>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</si>
  <si>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</si>
  <si>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</si>
  <si>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</si>
  <si>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</si>
  <si>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</si>
  <si>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</si>
  <si>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</si>
  <si>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</si>
  <si>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</si>
  <si>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</si>
  <si>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</si>
  <si>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</si>
  <si>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</si>
  <si>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</si>
  <si>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</si>
  <si>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</si>
  <si>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</si>
  <si>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</si>
  <si>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</si>
  <si>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</si>
  <si>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</si>
  <si>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</si>
  <si>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</si>
  <si>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</si>
  <si>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</si>
  <si>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</si>
  <si>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</si>
  <si>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</si>
  <si>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</si>
  <si>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</si>
  <si>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</si>
  <si>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</si>
  <si>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</si>
  <si>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</si>
  <si>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</si>
  <si>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</si>
  <si>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</si>
  <si>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</si>
  <si>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</si>
  <si>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</si>
  <si>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</si>
  <si>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</si>
  <si>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</si>
  <si>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</si>
  <si>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</si>
  <si>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</si>
  <si>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</si>
  <si>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</si>
  <si>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</si>
  <si>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</si>
  <si>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</si>
  <si>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</si>
  <si>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</si>
  <si>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</si>
  <si>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</si>
  <si>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</si>
  <si>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</si>
  <si>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</si>
  <si>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</si>
  <si>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</si>
  <si>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</si>
  <si>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</si>
  <si>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</si>
  <si>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</si>
  <si>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</si>
  <si>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</si>
  <si>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</si>
  <si>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</si>
  <si>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</si>
  <si>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</si>
  <si>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</si>
  <si>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</si>
  <si>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</si>
  <si>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</si>
  <si>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</si>
  <si>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</si>
  <si>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</si>
  <si>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</si>
  <si>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</si>
  <si>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</si>
  <si>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</si>
  <si>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</si>
  <si>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</si>
  <si>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</si>
  <si>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</si>
  <si>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</si>
  <si>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</si>
  <si>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</si>
  <si>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</si>
  <si>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</si>
  <si>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</si>
  <si>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</si>
  <si>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</si>
  <si>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</si>
  <si>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</si>
  <si>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</si>
  <si>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</si>
  <si>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</si>
  <si>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</si>
  <si>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</si>
  <si>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</si>
  <si>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</si>
  <si>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</si>
  <si>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</si>
  <si>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</si>
  <si>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</si>
  <si>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</si>
  <si>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</si>
  <si>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</si>
  <si>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</si>
  <si>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</si>
  <si>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</si>
  <si>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</si>
  <si>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</si>
  <si>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</si>
  <si>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</si>
  <si>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</si>
  <si>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</si>
  <si>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</si>
  <si>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</si>
  <si>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</si>
  <si>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</si>
  <si>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</si>
  <si>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</si>
  <si>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</si>
  <si>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</si>
  <si>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</si>
  <si>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</si>
  <si>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</si>
  <si>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</si>
  <si>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</si>
  <si>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</si>
  <si>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</si>
  <si>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</si>
  <si>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</si>
  <si>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</si>
  <si>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</si>
  <si>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</si>
  <si>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</si>
  <si>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</si>
  <si>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</si>
  <si>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</si>
  <si>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</si>
  <si>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</si>
  <si>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</si>
  <si>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</si>
  <si>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</si>
  <si>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</si>
  <si>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</si>
  <si>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</si>
  <si>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</si>
  <si>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</si>
  <si>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</si>
  <si>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</si>
  <si>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</si>
  <si>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</si>
  <si>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</si>
  <si>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</si>
  <si>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</si>
  <si>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</si>
  <si>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</si>
  <si>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</si>
  <si>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</si>
  <si>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</si>
  <si>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</si>
  <si>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</si>
  <si>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</si>
  <si>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</si>
  <si>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</si>
  <si>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</si>
  <si>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</si>
  <si>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</si>
  <si>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</si>
  <si>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</si>
  <si>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</si>
  <si>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</si>
  <si>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</si>
  <si>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</si>
  <si>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</si>
  <si>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</si>
  <si>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</si>
  <si>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</si>
  <si>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</si>
  <si>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</si>
  <si>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</si>
  <si>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</si>
  <si>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</si>
  <si>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</si>
  <si>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</si>
  <si>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</si>
  <si>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</si>
  <si>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</si>
  <si>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</si>
  <si>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</si>
  <si>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</si>
  <si>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</si>
  <si>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</si>
  <si>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</si>
  <si>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</si>
  <si>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</si>
  <si>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</si>
  <si>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</si>
  <si>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</si>
  <si>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</si>
  <si>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</si>
  <si>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</si>
  <si>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</si>
  <si>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</si>
  <si>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</si>
  <si>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</si>
  <si>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</si>
  <si>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</si>
  <si>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</si>
  <si>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</si>
  <si>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</si>
  <si>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</si>
  <si>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</si>
  <si>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</si>
  <si>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</si>
  <si>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</si>
  <si>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</si>
  <si>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</si>
  <si>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</si>
  <si>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</si>
  <si>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</si>
  <si>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</si>
  <si>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</si>
  <si>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</si>
  <si>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</si>
  <si>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</si>
  <si>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</si>
  <si>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</si>
  <si>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</si>
  <si>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</si>
  <si>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</si>
  <si>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</si>
  <si>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</si>
  <si>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</si>
  <si>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</si>
  <si>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</si>
  <si>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</si>
  <si>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</si>
  <si>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</si>
  <si>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</si>
  <si>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</si>
  <si>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</si>
  <si>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</si>
  <si>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</si>
  <si>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</si>
  <si>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</si>
  <si>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</si>
  <si>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</si>
  <si>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</si>
  <si>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</si>
  <si>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</si>
  <si>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</si>
  <si>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</si>
  <si>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</si>
  <si>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</si>
  <si>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</si>
  <si>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</si>
  <si>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</si>
  <si>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</si>
  <si>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</si>
  <si>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</si>
  <si>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</si>
  <si>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</si>
  <si>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</si>
  <si>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</si>
  <si>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</si>
  <si>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</si>
  <si>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</si>
  <si>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</si>
  <si>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</si>
  <si>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</si>
  <si>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</si>
  <si>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</si>
  <si>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</si>
  <si>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</si>
  <si>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</si>
  <si>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</si>
  <si>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</si>
  <si>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</si>
  <si>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</si>
  <si>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</si>
  <si>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</si>
  <si>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</si>
  <si>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</si>
  <si>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</si>
  <si>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</si>
  <si>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</si>
  <si>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</si>
  <si>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</si>
  <si>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</si>
  <si>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</si>
  <si>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</si>
  <si>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</si>
  <si>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</si>
  <si>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</si>
  <si>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</si>
  <si>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</si>
  <si>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</si>
  <si>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</si>
  <si>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</si>
  <si>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</si>
  <si>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</si>
  <si>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</si>
  <si>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</si>
  <si>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</si>
  <si>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</si>
  <si>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</si>
  <si>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</si>
  <si>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</si>
  <si>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</si>
  <si>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</si>
  <si>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</si>
  <si>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</si>
  <si>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</si>
  <si>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</si>
  <si>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</si>
  <si>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</si>
  <si>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</si>
  <si>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</si>
  <si>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</si>
  <si>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</si>
  <si>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</si>
  <si>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</si>
  <si>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</si>
  <si>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</si>
  <si>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</si>
  <si>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</si>
  <si>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</si>
  <si>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</si>
  <si>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</si>
  <si>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</si>
  <si>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</si>
  <si>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</si>
  <si>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</si>
  <si>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</si>
  <si>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</si>
  <si>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</si>
  <si>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</si>
  <si>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</si>
  <si>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</si>
  <si>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</si>
  <si>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</si>
  <si>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</si>
  <si>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</si>
  <si>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</si>
  <si>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</si>
  <si>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</si>
  <si>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</si>
  <si>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</si>
  <si>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</si>
  <si>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</si>
  <si>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</si>
  <si>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</si>
  <si>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</si>
  <si>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</si>
  <si>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</si>
  <si>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</si>
  <si>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</si>
  <si>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</si>
  <si>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</si>
  <si>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</si>
  <si>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</si>
  <si>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</si>
  <si>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</si>
  <si>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</si>
  <si>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</si>
  <si>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</si>
  <si>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</si>
  <si>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</si>
  <si>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</si>
  <si>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</si>
  <si>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</si>
  <si>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</si>
  <si>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</si>
  <si>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</si>
  <si>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</si>
  <si>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</si>
  <si>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</si>
  <si>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</si>
  <si>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</si>
  <si>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</si>
  <si>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</si>
  <si>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</si>
  <si>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</si>
  <si>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</si>
  <si>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</si>
  <si>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</si>
  <si>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</si>
  <si>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</si>
  <si>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</si>
  <si>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</si>
  <si>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</si>
  <si>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</si>
  <si>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</si>
  <si>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</si>
  <si>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</si>
  <si>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</si>
  <si>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</si>
  <si>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</si>
  <si>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</si>
  <si>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</si>
  <si>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</si>
  <si>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</si>
  <si>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</si>
  <si>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</si>
  <si>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</si>
  <si>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</si>
  <si>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</si>
  <si>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</si>
  <si>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</si>
  <si>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</si>
  <si>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</si>
  <si>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</si>
  <si>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</si>
  <si>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</si>
  <si>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</si>
  <si>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</si>
  <si>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</si>
  <si>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</si>
  <si>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</si>
  <si>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</si>
  <si>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</si>
  <si>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</si>
  <si>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</si>
  <si>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</si>
  <si>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</si>
  <si>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</si>
  <si>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</si>
  <si>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</si>
  <si>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</si>
  <si>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</si>
  <si>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</si>
  <si>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</si>
  <si>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</si>
  <si>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</si>
  <si>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</si>
  <si>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</si>
  <si>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</si>
  <si>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</si>
  <si>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</si>
  <si>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</si>
  <si>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</si>
  <si>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</si>
  <si>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</si>
  <si>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</si>
  <si>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</si>
  <si>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</si>
  <si>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</si>
  <si>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</si>
  <si>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</si>
  <si>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</si>
  <si>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</si>
  <si>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</si>
  <si>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</si>
  <si>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</si>
  <si>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</si>
  <si>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</si>
  <si>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</si>
  <si>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</si>
  <si>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</si>
  <si>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</si>
  <si>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</si>
  <si>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</si>
  <si>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</si>
  <si>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</si>
  <si>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</si>
  <si>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</si>
  <si>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</si>
  <si>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</si>
  <si>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</si>
  <si>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</si>
  <si>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</si>
  <si>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</si>
  <si>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</si>
  <si>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</si>
  <si>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</si>
  <si>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</si>
  <si>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</si>
  <si>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</si>
  <si>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</si>
  <si>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</si>
  <si>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</si>
  <si>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</si>
  <si>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</si>
  <si>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</si>
  <si>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</si>
  <si>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</si>
  <si>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</si>
  <si>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</si>
  <si>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</si>
  <si>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</si>
  <si>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</si>
  <si>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</si>
  <si>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</si>
  <si>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</si>
  <si>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</si>
  <si>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</si>
  <si>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</si>
  <si>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</si>
  <si>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</si>
  <si>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</si>
  <si>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</si>
  <si>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</si>
  <si>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</si>
  <si>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</si>
  <si>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</si>
  <si>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</si>
  <si>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</si>
  <si>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</si>
  <si>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</si>
  <si>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</si>
  <si>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</si>
  <si>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</si>
  <si>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</si>
  <si>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</si>
  <si>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</si>
  <si>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</si>
  <si>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</si>
  <si>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</si>
  <si>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</si>
  <si>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</si>
  <si>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</si>
  <si>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</si>
  <si>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</si>
  <si>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</si>
  <si>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</si>
  <si>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</si>
  <si>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</si>
  <si>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</si>
  <si>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</si>
  <si>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</si>
  <si>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</si>
  <si>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</si>
  <si>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</si>
  <si>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</si>
  <si>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</si>
  <si>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</si>
  <si>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</si>
  <si>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</si>
  <si>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</si>
  <si>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</si>
  <si>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</si>
  <si>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</si>
  <si>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</si>
  <si>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</si>
  <si>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</si>
  <si>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</si>
  <si>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</si>
  <si>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</si>
  <si>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</si>
  <si>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</si>
  <si>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</si>
  <si>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</si>
  <si>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</si>
  <si>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</si>
  <si>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</si>
  <si>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</si>
  <si>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</si>
  <si>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</si>
  <si>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</si>
  <si>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</si>
  <si>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</si>
  <si>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</si>
  <si>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</si>
  <si>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</si>
  <si>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</si>
  <si>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</si>
  <si>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</si>
  <si>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</si>
  <si>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</si>
  <si>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</si>
  <si>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</si>
  <si>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</si>
  <si>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</si>
  <si>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</si>
  <si>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</si>
  <si>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</si>
  <si>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</si>
  <si>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</si>
  <si>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</si>
  <si>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</si>
  <si>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</si>
  <si>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</si>
  <si>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</si>
  <si>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</si>
  <si>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</si>
  <si>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</si>
  <si>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</si>
  <si>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</si>
  <si>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</si>
  <si>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</si>
  <si>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</si>
  <si>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</si>
  <si>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</si>
  <si>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</si>
  <si>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</si>
  <si>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</si>
  <si>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</si>
  <si>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</si>
  <si>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</si>
  <si>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</si>
  <si>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</si>
  <si>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</si>
  <si>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</si>
  <si>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</si>
  <si>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</si>
  <si>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</si>
  <si>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</si>
  <si>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</si>
  <si>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</si>
  <si>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</si>
  <si>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</si>
  <si>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</si>
  <si>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</si>
  <si>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</si>
  <si>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</si>
  <si>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</si>
  <si>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</si>
  <si>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</si>
  <si>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</si>
  <si>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</si>
  <si>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</si>
  <si>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</si>
  <si>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</si>
  <si>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</si>
  <si>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</si>
  <si>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</si>
  <si>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</si>
  <si>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</si>
  <si>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</si>
  <si>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</si>
  <si>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</si>
  <si>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</si>
  <si>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</si>
  <si>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</si>
  <si>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</si>
  <si>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</si>
  <si>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</si>
  <si>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</si>
  <si>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</si>
  <si>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</si>
  <si>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</si>
  <si>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</si>
  <si>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</si>
  <si>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</si>
  <si>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</si>
  <si>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</si>
  <si>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</si>
  <si>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</si>
  <si>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</si>
  <si>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</si>
  <si>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</si>
  <si>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</si>
  <si>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</si>
  <si>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</si>
  <si>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</si>
  <si>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</si>
  <si>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</si>
  <si>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</si>
  <si>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</si>
  <si>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</si>
  <si>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</si>
  <si>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</si>
  <si>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</si>
  <si>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</si>
  <si>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</si>
  <si>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</si>
  <si>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</si>
  <si>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</si>
  <si>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</si>
  <si>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</si>
  <si>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</si>
  <si>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</si>
  <si>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</si>
  <si>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</si>
  <si>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</si>
  <si>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</si>
  <si>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</si>
  <si>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</si>
  <si>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</si>
  <si>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</si>
  <si>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</si>
  <si>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</si>
  <si>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</si>
  <si>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</si>
  <si>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</si>
  <si>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</si>
  <si>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</si>
  <si>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</si>
  <si>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</si>
  <si>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</si>
  <si>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</si>
  <si>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</si>
  <si>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</si>
  <si>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</si>
  <si>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</si>
  <si>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</si>
  <si>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</si>
  <si>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</si>
  <si>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</si>
  <si>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</si>
  <si>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</si>
  <si>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</si>
  <si>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</si>
  <si>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</si>
  <si>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</si>
  <si>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</si>
  <si>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</si>
  <si>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</si>
  <si>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</si>
  <si>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</si>
  <si>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</si>
  <si>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</si>
  <si>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</si>
  <si>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</si>
  <si>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</si>
  <si>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</si>
  <si>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</si>
  <si>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</si>
  <si>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</si>
  <si>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</si>
  <si>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</si>
  <si>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</si>
  <si>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</si>
  <si>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</si>
  <si>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</si>
  <si>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</si>
  <si>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</si>
  <si>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</si>
  <si>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</si>
  <si>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</si>
  <si>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</si>
  <si>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</si>
  <si>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</si>
  <si>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</si>
  <si>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</si>
  <si>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</si>
  <si>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</si>
  <si>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</si>
  <si>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</si>
  <si>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</si>
  <si>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</si>
  <si>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</si>
  <si>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</si>
  <si>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</si>
  <si>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</si>
  <si>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</si>
  <si>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</si>
  <si>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</si>
  <si>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</si>
  <si>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</si>
  <si>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</si>
  <si>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</si>
  <si>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</si>
  <si>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</si>
  <si>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</si>
  <si>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</si>
  <si>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</si>
  <si>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</si>
  <si>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</si>
  <si>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</si>
  <si>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</si>
  <si>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</si>
  <si>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</si>
  <si>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</si>
  <si>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</si>
  <si>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</si>
  <si>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</si>
  <si>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</si>
  <si>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</si>
  <si>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</si>
  <si>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</si>
  <si>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</si>
  <si>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</si>
  <si>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</si>
  <si>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</si>
  <si>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</si>
  <si>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</si>
  <si>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</si>
  <si>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</si>
  <si>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</si>
  <si>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</si>
  <si>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</si>
  <si>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</si>
  <si>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</si>
  <si>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</si>
  <si>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</si>
  <si>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</si>
  <si>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</si>
  <si>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</si>
  <si>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</si>
  <si>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</si>
  <si>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</si>
  <si>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</si>
  <si>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</si>
  <si>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</si>
  <si>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</si>
  <si>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</si>
  <si>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</si>
  <si>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</si>
  <si>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</si>
  <si>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</si>
  <si>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</si>
  <si>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</si>
  <si>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</si>
  <si>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</si>
  <si>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</si>
  <si>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</si>
  <si>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</si>
  <si>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</si>
  <si>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</si>
  <si>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</si>
  <si>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</si>
  <si>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</si>
  <si>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</si>
  <si>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</si>
  <si>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</si>
  <si>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</si>
  <si>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</si>
  <si>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</si>
  <si>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</si>
  <si>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</si>
  <si>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</si>
  <si>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</si>
  <si>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</si>
  <si>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</si>
  <si>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</si>
  <si>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</si>
  <si>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</si>
  <si>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</si>
  <si>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</si>
  <si>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</si>
  <si>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</si>
  <si>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</si>
  <si>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</si>
  <si>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</si>
  <si>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</si>
  <si>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</si>
  <si>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</si>
  <si>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</si>
  <si>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</si>
  <si>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</si>
  <si>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</si>
  <si>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</si>
  <si>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</si>
  <si>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</si>
  <si>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</si>
  <si>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</si>
  <si>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</si>
  <si>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</si>
  <si>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</si>
  <si>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</si>
  <si>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</si>
  <si>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</si>
  <si>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</si>
  <si>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</si>
  <si>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</si>
  <si>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</si>
  <si>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</si>
  <si>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</si>
  <si>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</si>
  <si>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</si>
  <si>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</si>
  <si>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</si>
  <si>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</si>
  <si>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</si>
  <si>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</si>
  <si>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</si>
  <si>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</si>
  <si>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</si>
  <si>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</si>
  <si>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</si>
  <si>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</si>
  <si>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</si>
  <si>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</si>
  <si>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</si>
  <si>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</si>
  <si>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</si>
  <si>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</si>
  <si>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</si>
  <si>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</si>
  <si>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</si>
  <si>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</si>
  <si>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</si>
  <si>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</si>
  <si>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</si>
  <si>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</si>
  <si>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</si>
  <si>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</si>
  <si>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</si>
  <si>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</si>
  <si>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</si>
  <si>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</si>
  <si>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</si>
  <si>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</si>
  <si>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</si>
  <si>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</si>
  <si>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</si>
  <si>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</si>
  <si>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</si>
  <si>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</si>
  <si>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</si>
  <si>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</si>
  <si>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</si>
  <si>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</si>
  <si>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</si>
  <si>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</si>
  <si>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</si>
  <si>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</si>
  <si>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</si>
  <si>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</si>
  <si>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</si>
  <si>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</si>
  <si>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</si>
  <si>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</si>
  <si>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</si>
  <si>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</si>
  <si>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</si>
  <si>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</si>
  <si>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</si>
  <si>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</si>
  <si>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</si>
  <si>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</si>
  <si>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</si>
  <si>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</si>
  <si>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</si>
  <si>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</si>
  <si>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</si>
  <si>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</si>
  <si>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</si>
  <si>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</si>
  <si>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</si>
  <si>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</si>
  <si>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</si>
  <si>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</si>
  <si>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</si>
  <si>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</si>
  <si>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</si>
  <si>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</si>
  <si>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</si>
  <si>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</si>
  <si>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</si>
  <si>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</si>
  <si>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</si>
  <si>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</si>
  <si>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</si>
  <si>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</si>
  <si>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</si>
  <si>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</si>
  <si>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</si>
  <si>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</si>
  <si>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</si>
  <si>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</si>
  <si>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</si>
  <si>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</si>
  <si>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</si>
  <si>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</si>
  <si>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</si>
  <si>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</si>
  <si>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</si>
  <si>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</si>
  <si>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</si>
  <si>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</si>
  <si>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</si>
  <si>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</si>
  <si>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</si>
  <si>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</si>
  <si>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</si>
  <si>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</si>
  <si>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</si>
  <si>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</si>
  <si>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</si>
  <si>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</si>
  <si>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</si>
  <si>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</si>
  <si>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</si>
  <si>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</si>
  <si>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</si>
  <si>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</si>
  <si>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</si>
  <si>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</si>
  <si>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</si>
  <si>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</si>
  <si>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</si>
  <si>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</si>
  <si>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</si>
  <si>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</si>
  <si>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</si>
  <si>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</si>
  <si>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</si>
  <si>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</si>
  <si>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</si>
  <si>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</si>
  <si>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</si>
  <si>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</si>
  <si>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</si>
  <si>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</si>
  <si>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</si>
  <si>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</si>
  <si>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</si>
  <si>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</si>
  <si>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</si>
  <si>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</si>
  <si>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</si>
  <si>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</si>
  <si>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</si>
  <si>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</si>
  <si>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</si>
  <si>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</si>
  <si>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</si>
  <si>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</si>
  <si>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</si>
  <si>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</si>
  <si>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</si>
  <si>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</si>
  <si>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</si>
  <si>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</si>
  <si>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</si>
  <si>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</si>
  <si>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</si>
  <si>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</si>
  <si>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</si>
  <si>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</si>
  <si>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</si>
  <si>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</si>
  <si>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</si>
  <si>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</si>
  <si>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</si>
  <si>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</si>
  <si>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</si>
  <si>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</si>
  <si>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</si>
  <si>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</si>
  <si>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</si>
  <si>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</si>
  <si>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</si>
  <si>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</si>
  <si>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</si>
  <si>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</si>
  <si>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</si>
  <si>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</si>
  <si>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</si>
  <si>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</si>
  <si>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</si>
  <si>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</si>
  <si>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</si>
  <si>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</si>
  <si>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</si>
  <si>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</si>
  <si>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</si>
  <si>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</si>
  <si>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</si>
  <si>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</si>
  <si>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</si>
  <si>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</si>
  <si>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</si>
  <si>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</si>
  <si>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</si>
  <si>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</si>
  <si>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</si>
  <si>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</si>
  <si>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</si>
  <si>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</si>
  <si>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</si>
  <si>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</si>
  <si>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</si>
  <si>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</si>
  <si>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</si>
  <si>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</si>
  <si>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</si>
  <si>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</si>
  <si>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</si>
  <si>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</si>
  <si>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</si>
  <si>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</si>
  <si>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</si>
  <si>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</si>
  <si>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</si>
  <si>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</si>
  <si>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</si>
  <si>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</si>
  <si>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</si>
  <si>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</si>
  <si>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</si>
  <si>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</si>
  <si>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</si>
  <si>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</si>
  <si>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</si>
  <si>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</si>
  <si>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</si>
  <si>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</si>
  <si>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</si>
  <si>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</si>
  <si>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</si>
  <si>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</si>
  <si>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</si>
  <si>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</si>
  <si>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</si>
  <si>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</si>
  <si>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</si>
  <si>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</si>
  <si>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</si>
  <si>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</si>
  <si>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</si>
  <si>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</si>
  <si>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</si>
  <si>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</si>
  <si>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</si>
  <si>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</si>
  <si>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</si>
  <si>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</si>
  <si>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</si>
  <si>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</si>
  <si>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</si>
  <si>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</si>
  <si>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</si>
  <si>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</si>
  <si>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</si>
  <si>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</si>
  <si>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</si>
  <si>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</si>
  <si>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</si>
  <si>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</si>
  <si>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</si>
  <si>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</si>
  <si>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</si>
  <si>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</si>
  <si>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</si>
  <si>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</si>
  <si>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</si>
  <si>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</si>
  <si>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</si>
  <si>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</si>
  <si>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</si>
  <si>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</si>
  <si>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</si>
  <si>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</si>
  <si>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</si>
  <si>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</si>
  <si>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</si>
  <si>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</si>
  <si>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</si>
  <si>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</si>
  <si>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</si>
  <si>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</si>
  <si>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</si>
  <si>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</si>
  <si>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</si>
  <si>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</si>
  <si>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</si>
  <si>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</si>
  <si>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</si>
  <si>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</si>
  <si>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</si>
  <si>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</si>
  <si>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</si>
  <si>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</si>
  <si>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</si>
  <si>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</si>
  <si>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</si>
  <si>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</si>
  <si>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</si>
  <si>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</si>
  <si>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</si>
  <si>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</si>
  <si>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</si>
  <si>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</si>
  <si>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</si>
  <si>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</si>
  <si>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</si>
  <si>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</si>
  <si>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</si>
  <si>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</si>
  <si>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</si>
  <si>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</si>
  <si>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</si>
  <si>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</si>
  <si>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</si>
  <si>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</si>
  <si>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</si>
  <si>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</si>
  <si>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</si>
  <si>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</si>
  <si>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</si>
  <si>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</si>
  <si>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</si>
  <si>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</si>
  <si>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</si>
  <si>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</si>
  <si>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</si>
  <si>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</si>
  <si>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</si>
  <si>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</si>
  <si>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</si>
  <si>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</si>
  <si>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</si>
  <si>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</si>
  <si>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</si>
  <si>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</si>
  <si>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</si>
  <si>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</si>
  <si>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</si>
  <si>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</si>
  <si>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</si>
  <si>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</si>
  <si>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</si>
  <si>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</si>
  <si>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</si>
  <si>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</si>
  <si>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</si>
  <si>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</si>
  <si>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</si>
  <si>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</si>
  <si>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</si>
  <si>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</si>
  <si>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</si>
  <si>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</si>
  <si>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</si>
  <si>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</si>
  <si>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</si>
  <si>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</si>
  <si>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</si>
  <si>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</si>
  <si>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</si>
  <si>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</si>
  <si>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</si>
  <si>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</si>
  <si>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</si>
  <si>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</si>
  <si>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</si>
  <si>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</si>
  <si>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</si>
  <si>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</si>
  <si>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</si>
  <si>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</si>
  <si>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</si>
  <si>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</si>
  <si>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</si>
  <si>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</si>
  <si>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</si>
  <si>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</si>
  <si>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</si>
  <si>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</si>
  <si>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</si>
  <si>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</si>
  <si>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</si>
  <si>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</si>
  <si>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</si>
  <si>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</si>
  <si>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</si>
  <si>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</si>
  <si>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</si>
  <si>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</si>
  <si>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</si>
  <si>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</si>
  <si>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</si>
  <si>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</si>
  <si>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</si>
  <si>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</si>
  <si>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</si>
  <si>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</si>
  <si>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</si>
  <si>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</si>
  <si>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</si>
  <si>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</si>
  <si>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</si>
  <si>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</si>
  <si>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</si>
  <si>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</si>
  <si>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</si>
  <si>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</si>
  <si>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</si>
  <si>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</si>
  <si>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</si>
  <si>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</si>
  <si>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</si>
  <si>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</si>
  <si>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</si>
  <si>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</si>
  <si>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</si>
  <si>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</si>
  <si>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</si>
  <si>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</si>
  <si>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</si>
  <si>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</si>
  <si>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</si>
  <si>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</si>
  <si>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</si>
  <si>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</si>
  <si>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</si>
  <si>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</si>
  <si>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</si>
  <si>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</si>
  <si>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</si>
  <si>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</si>
  <si>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</si>
  <si>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</si>
  <si>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</si>
  <si>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</si>
  <si>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</si>
  <si>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</si>
  <si>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</si>
  <si>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</si>
  <si>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</si>
  <si>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</si>
  <si>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</si>
  <si>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</si>
  <si>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</si>
  <si>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</si>
  <si>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</si>
  <si>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</si>
  <si>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</si>
  <si>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</si>
  <si>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</si>
  <si>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</si>
  <si>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</si>
  <si>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</si>
  <si>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</si>
  <si>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</si>
  <si>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</si>
  <si>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</si>
  <si>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</si>
  <si>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</si>
  <si>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</si>
  <si>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</si>
  <si>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</si>
  <si>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</si>
  <si>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</si>
  <si>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</si>
  <si>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</si>
  <si>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</si>
  <si>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</si>
  <si>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</si>
  <si>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</si>
  <si>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</si>
  <si>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</si>
  <si>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</si>
  <si>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</si>
  <si>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</si>
  <si>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</si>
  <si>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</si>
  <si>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</si>
  <si>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</si>
  <si>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</si>
  <si>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</si>
  <si>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</si>
  <si>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</si>
  <si>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</si>
  <si>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</si>
  <si>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</si>
  <si>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</si>
  <si>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</si>
  <si>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</si>
  <si>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</si>
  <si>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</si>
  <si>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</si>
  <si>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</si>
  <si>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</si>
  <si>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</si>
  <si>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</si>
  <si>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</si>
  <si>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</si>
  <si>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</si>
  <si>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</si>
  <si>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</si>
  <si>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</si>
  <si>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</si>
  <si>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</si>
  <si>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</si>
  <si>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</si>
  <si>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</si>
  <si>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</si>
  <si>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</si>
  <si>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</si>
  <si>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</si>
  <si>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</si>
  <si>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</si>
  <si>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</si>
  <si>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</si>
  <si>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</si>
  <si>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</si>
  <si>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</si>
  <si>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</si>
  <si>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</si>
  <si>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</si>
  <si>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</si>
  <si>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</si>
  <si>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</si>
  <si>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</si>
  <si>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</si>
  <si>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</si>
  <si>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</si>
  <si>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</si>
  <si>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</si>
  <si>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</si>
  <si>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</si>
  <si>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</si>
  <si>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</si>
  <si>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</si>
  <si>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</si>
  <si>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</si>
  <si>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</si>
  <si>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</si>
  <si>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</si>
  <si>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</si>
  <si>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</si>
  <si>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</si>
  <si>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</si>
  <si>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</si>
  <si>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</si>
  <si>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</si>
  <si>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</si>
  <si>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</si>
  <si>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</si>
  <si>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</si>
  <si>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</si>
  <si>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</si>
  <si>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</si>
  <si>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</si>
  <si>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</si>
  <si>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</si>
  <si>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</si>
  <si>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</si>
  <si>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</si>
  <si>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</si>
  <si>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</si>
  <si>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</si>
  <si>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</si>
  <si>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</si>
  <si>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</si>
  <si>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</si>
  <si>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</si>
  <si>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</si>
  <si>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</si>
  <si>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</si>
  <si>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</si>
  <si>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</si>
  <si>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</si>
  <si>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</si>
  <si>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</si>
  <si>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</si>
  <si>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</si>
  <si>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</si>
  <si>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</si>
  <si>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</si>
  <si>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</si>
  <si>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</si>
  <si>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</si>
  <si>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</si>
  <si>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</si>
  <si>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</si>
  <si>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</si>
  <si>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</si>
  <si>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</si>
  <si>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</si>
  <si>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</si>
  <si>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</si>
  <si>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</si>
  <si>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</si>
  <si>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</si>
  <si>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</si>
  <si>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</si>
  <si>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</si>
  <si>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</si>
  <si>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</si>
  <si>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</si>
  <si>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</si>
  <si>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</si>
  <si>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</si>
  <si>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</si>
  <si>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</si>
  <si>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</si>
  <si>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</si>
  <si>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</si>
  <si>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</si>
  <si>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</si>
  <si>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</si>
  <si>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</si>
  <si>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</si>
  <si>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</si>
  <si>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</si>
  <si>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</si>
  <si>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</si>
  <si>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</si>
  <si>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</si>
  <si>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</si>
  <si>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</si>
  <si>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</si>
  <si>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</si>
  <si>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</si>
  <si>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</si>
  <si>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</si>
  <si>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</si>
  <si>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</si>
  <si>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</si>
  <si>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</si>
  <si>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</si>
  <si>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</si>
  <si>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</si>
  <si>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</si>
  <si>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</si>
  <si>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</si>
  <si>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</si>
  <si>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</si>
  <si>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</si>
  <si>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</si>
  <si>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</si>
  <si>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</si>
  <si>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</si>
  <si>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</si>
  <si>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</si>
  <si>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</si>
  <si>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</si>
  <si>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</si>
  <si>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</si>
  <si>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</si>
  <si>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</si>
  <si>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</si>
  <si>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</si>
  <si>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</si>
  <si>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</si>
  <si>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</si>
  <si>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</si>
  <si>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</si>
  <si>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</si>
  <si>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</si>
  <si>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</si>
  <si>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</si>
  <si>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</si>
  <si>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</si>
  <si>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</si>
  <si>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</si>
  <si>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</si>
  <si>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</si>
  <si>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</si>
  <si>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</si>
  <si>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</si>
  <si>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</si>
  <si>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</si>
  <si>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</si>
  <si>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</si>
  <si>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</si>
  <si>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</si>
  <si>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</si>
  <si>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</si>
  <si>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</si>
  <si>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</si>
  <si>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</si>
  <si>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</si>
  <si>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</si>
  <si>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</si>
  <si>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</si>
  <si>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</si>
  <si>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</si>
  <si>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</si>
  <si>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</si>
  <si>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</si>
  <si>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</si>
  <si>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</si>
  <si>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</si>
  <si>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</si>
  <si>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</si>
  <si>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</si>
  <si>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</si>
  <si>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</si>
  <si>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</si>
  <si>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</si>
  <si>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</si>
  <si>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</si>
  <si>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</si>
  <si>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</si>
  <si>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</si>
  <si>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</si>
  <si>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</si>
  <si>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</si>
  <si>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</si>
  <si>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</si>
  <si>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</si>
  <si>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</si>
  <si>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</si>
  <si>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</si>
  <si>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</si>
  <si>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</si>
  <si>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</si>
  <si>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</si>
  <si>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</si>
  <si>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</si>
  <si>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</si>
  <si>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</si>
  <si>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</si>
  <si>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</si>
  <si>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</si>
  <si>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</si>
  <si>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</si>
  <si>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</si>
  <si>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</si>
  <si>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</si>
  <si>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</si>
  <si>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</si>
  <si>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</si>
  <si>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</si>
  <si>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</si>
  <si>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</si>
  <si>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</si>
  <si>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</si>
  <si>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</si>
  <si>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</si>
  <si>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</si>
  <si>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</si>
  <si>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</si>
  <si>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</si>
  <si>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</si>
  <si>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</si>
  <si>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</si>
  <si>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</si>
  <si>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</si>
  <si>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</si>
  <si>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</si>
  <si>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</si>
  <si>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</si>
  <si>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</si>
  <si>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</si>
  <si>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</si>
  <si>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</si>
  <si>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</si>
  <si>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</si>
  <si>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</si>
  <si>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</si>
  <si>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</si>
  <si>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</si>
  <si>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</si>
  <si>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</si>
  <si>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</si>
  <si>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</si>
  <si>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</si>
  <si>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</si>
  <si>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</si>
  <si>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</si>
  <si>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</si>
  <si>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</si>
  <si>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</si>
  <si>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</si>
  <si>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</si>
  <si>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</si>
  <si>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</si>
  <si>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</si>
  <si>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</si>
  <si>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</si>
  <si>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</si>
  <si>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</si>
  <si>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</si>
  <si>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</si>
  <si>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</si>
  <si>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</si>
  <si>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</si>
  <si>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</si>
  <si>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</si>
  <si>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</si>
  <si>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</si>
  <si>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</si>
  <si>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</si>
  <si>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</si>
  <si>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</si>
  <si>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</si>
  <si>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</si>
  <si>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</si>
  <si>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</si>
  <si>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</si>
  <si>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</si>
  <si>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</si>
  <si>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</si>
  <si>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</si>
  <si>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</si>
  <si>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</si>
  <si>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</si>
  <si>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</si>
  <si>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</si>
  <si>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</si>
  <si>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</si>
  <si>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</si>
  <si>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</si>
  <si>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</si>
  <si>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</si>
  <si>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</si>
  <si>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</si>
  <si>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</si>
  <si>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</si>
  <si>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</si>
  <si>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</si>
  <si>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</si>
  <si>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</si>
  <si>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</si>
  <si>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</si>
  <si>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</si>
  <si>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</si>
  <si>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</si>
  <si>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</si>
  <si>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</si>
  <si>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</si>
  <si>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</si>
  <si>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</si>
  <si>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</si>
  <si>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</si>
  <si>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</si>
  <si>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</si>
  <si>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</si>
  <si>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</si>
  <si>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</si>
  <si>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</si>
  <si>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</si>
  <si>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</si>
  <si>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</si>
  <si>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</si>
  <si>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</si>
  <si>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</si>
  <si>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</si>
  <si>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</si>
  <si>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</si>
  <si>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</si>
  <si>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</si>
  <si>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</si>
  <si>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</si>
  <si>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</si>
  <si>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</si>
  <si>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</si>
  <si>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</si>
  <si>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</si>
  <si>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</si>
  <si>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</si>
  <si>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</si>
  <si>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</si>
  <si>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</si>
  <si>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</si>
  <si>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</si>
  <si>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</si>
  <si>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</si>
  <si>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</si>
  <si>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</si>
  <si>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</si>
  <si>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</si>
  <si>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</si>
  <si>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</si>
  <si>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</si>
  <si>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</si>
  <si>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</si>
  <si>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</si>
  <si>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</si>
  <si>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</si>
  <si>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</si>
  <si>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</si>
  <si>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</si>
  <si>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</si>
  <si>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</si>
  <si>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</si>
  <si>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</si>
  <si>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</si>
  <si>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</si>
  <si>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</si>
  <si>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</si>
  <si>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</si>
  <si>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</si>
  <si>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</si>
  <si>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</si>
  <si>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</si>
  <si>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</si>
  <si>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</si>
  <si>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</si>
  <si>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</si>
  <si>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</si>
  <si>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</si>
  <si>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</si>
  <si>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</si>
  <si>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</si>
  <si>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</si>
  <si>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</si>
  <si>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</si>
  <si>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</si>
  <si>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</si>
  <si>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</si>
  <si>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</si>
  <si>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</si>
  <si>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</si>
  <si>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</si>
  <si>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</si>
  <si>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</si>
  <si>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</si>
  <si>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</si>
  <si>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</si>
  <si>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</si>
  <si>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</si>
  <si>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</si>
  <si>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</si>
  <si>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</si>
  <si>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</si>
  <si>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</si>
  <si>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</si>
  <si>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</si>
  <si>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</si>
  <si>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</si>
  <si>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</si>
  <si>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</si>
  <si>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</si>
  <si>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</si>
  <si>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</si>
  <si>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</si>
  <si>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</si>
  <si>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</si>
  <si>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</si>
  <si>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</si>
  <si>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</si>
  <si>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</si>
  <si>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</si>
  <si>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</si>
  <si>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</si>
  <si>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</si>
  <si>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</si>
  <si>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</si>
  <si>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</si>
  <si>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</si>
  <si>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</si>
  <si>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</si>
  <si>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</si>
  <si>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</si>
  <si>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</si>
  <si>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</si>
  <si>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</si>
  <si>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</si>
  <si>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</si>
  <si>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</si>
  <si>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</si>
  <si>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</si>
  <si>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</si>
  <si>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</si>
  <si>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</si>
  <si>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</si>
  <si>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</si>
  <si>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</si>
  <si>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</si>
  <si>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</si>
  <si>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</si>
  <si>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</si>
  <si>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</si>
  <si>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</si>
  <si>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</si>
  <si>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</si>
  <si>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</si>
  <si>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</si>
  <si>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</si>
  <si>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</si>
  <si>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</si>
  <si>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</si>
  <si>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</si>
  <si>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</si>
  <si>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</si>
  <si>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</si>
  <si>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</si>
  <si>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</si>
  <si>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</si>
  <si>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</si>
  <si>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</si>
  <si>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</si>
  <si>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</si>
  <si>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</si>
  <si>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</si>
  <si>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</si>
  <si>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</si>
  <si>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</si>
  <si>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</si>
  <si>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</si>
  <si>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</si>
  <si>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</si>
  <si>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</si>
  <si>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</si>
  <si>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</si>
  <si>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</si>
  <si>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</si>
  <si>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</si>
  <si>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</si>
  <si>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</si>
  <si>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</si>
  <si>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</si>
  <si>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</si>
  <si>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</si>
  <si>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</si>
  <si>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</si>
  <si>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</si>
  <si>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</si>
  <si>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</si>
  <si>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</si>
  <si>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</si>
  <si>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</si>
  <si>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</si>
  <si>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</si>
  <si>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</si>
  <si>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</si>
  <si>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</si>
  <si>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</si>
  <si>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</si>
  <si>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</si>
  <si>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</si>
  <si>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</si>
  <si>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</si>
  <si>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</si>
  <si>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</si>
  <si>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</si>
  <si>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</si>
  <si>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</si>
  <si>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</si>
  <si>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</si>
  <si>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</si>
  <si>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</si>
  <si>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</si>
  <si>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</si>
  <si>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</si>
  <si>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</si>
  <si>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</si>
  <si>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</si>
  <si>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</si>
  <si>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</si>
  <si>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</si>
  <si>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</si>
  <si>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</si>
  <si>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</si>
  <si>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</si>
  <si>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</si>
  <si>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</si>
  <si>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</si>
  <si>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</si>
  <si>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</si>
  <si>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</si>
  <si>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</si>
  <si>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</si>
  <si>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</si>
  <si>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</si>
  <si>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</si>
  <si>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</si>
  <si>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</si>
  <si>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</si>
  <si>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</si>
  <si>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</si>
  <si>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</si>
  <si>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</si>
  <si>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</si>
  <si>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</si>
  <si>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</si>
  <si>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</si>
  <si>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</si>
  <si>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</si>
  <si>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</si>
  <si>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</si>
  <si>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</si>
  <si>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</si>
  <si>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</si>
  <si>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</si>
  <si>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</si>
  <si>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</si>
  <si>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</si>
  <si>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</si>
  <si>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</si>
  <si>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</si>
  <si>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</si>
  <si>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</si>
  <si>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</si>
  <si>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</si>
  <si>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</si>
  <si>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</si>
  <si>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</si>
  <si>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</si>
  <si>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</si>
  <si>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</si>
  <si>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</si>
  <si>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</si>
  <si>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</si>
  <si>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</si>
  <si>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</si>
  <si>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</si>
  <si>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</si>
  <si>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</si>
  <si>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</si>
  <si>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</si>
  <si>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</si>
  <si>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</si>
  <si>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</si>
  <si>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</si>
  <si>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</si>
  <si>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</si>
  <si>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</si>
  <si>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</si>
  <si>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</si>
  <si>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</si>
  <si>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</si>
  <si>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</si>
  <si>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</si>
  <si>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</si>
  <si>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</si>
  <si>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</si>
  <si>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</si>
  <si>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</si>
  <si>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</si>
  <si>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</si>
  <si>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</si>
  <si>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</si>
  <si>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</si>
  <si>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</si>
  <si>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</si>
  <si>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</si>
  <si>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</si>
  <si>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</si>
  <si>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</si>
  <si>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</si>
  <si>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</si>
  <si>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</si>
  <si>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</si>
  <si>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</si>
  <si>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</si>
  <si>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</si>
  <si>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</si>
  <si>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</si>
  <si>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</si>
  <si>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</si>
  <si>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</si>
  <si>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</si>
  <si>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</si>
  <si>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</si>
  <si>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</si>
  <si>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</si>
  <si>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</si>
  <si>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</si>
  <si>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</si>
  <si>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</si>
  <si>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</si>
  <si>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</si>
  <si>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</si>
  <si>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</si>
  <si>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</si>
  <si>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</si>
  <si>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</si>
  <si>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</si>
  <si>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</si>
  <si>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</si>
  <si>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</si>
  <si>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</si>
  <si>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</si>
  <si>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</si>
  <si>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</si>
  <si>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</si>
  <si>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</si>
  <si>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</si>
  <si>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</si>
  <si>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</si>
  <si>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</si>
  <si>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</si>
  <si>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</si>
  <si>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</si>
  <si>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</si>
  <si>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</si>
  <si>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</si>
  <si>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</si>
  <si>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</si>
  <si>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</si>
  <si>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</si>
  <si>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</si>
  <si>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</si>
  <si>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</si>
  <si>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</si>
  <si>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</si>
  <si>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</si>
  <si>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</si>
  <si>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</si>
  <si>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</si>
  <si>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</si>
  <si>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</si>
  <si>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</si>
  <si>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</si>
  <si>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</si>
  <si>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</si>
  <si>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</si>
  <si>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</si>
  <si>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</si>
  <si>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</si>
  <si>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</si>
  <si>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</si>
  <si>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</si>
  <si>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</si>
  <si>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</si>
  <si>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</si>
  <si>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</si>
  <si>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</si>
  <si>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</si>
  <si>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</si>
  <si>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</si>
  <si>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</si>
  <si>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</si>
  <si>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</si>
  <si>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</si>
  <si>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</si>
  <si>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</si>
  <si>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</si>
  <si>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</si>
  <si>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</si>
  <si>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</si>
  <si>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</si>
  <si>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</si>
  <si>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</si>
  <si>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</si>
  <si>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</si>
  <si>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</si>
  <si>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</si>
  <si>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</si>
  <si>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</si>
  <si>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</si>
  <si>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</si>
  <si>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</si>
  <si>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</si>
  <si>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</si>
  <si>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</si>
  <si>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</si>
  <si>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</si>
  <si>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</si>
  <si>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</si>
  <si>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</si>
  <si>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</si>
  <si>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</si>
  <si>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</si>
  <si>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</si>
  <si>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</si>
  <si>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</si>
  <si>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</si>
  <si>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</si>
  <si>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</si>
  <si>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</si>
  <si>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</si>
  <si>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</si>
  <si>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</si>
  <si>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</si>
  <si>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</si>
  <si>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</si>
  <si>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</si>
  <si>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</si>
  <si>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</si>
  <si>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</si>
  <si>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</si>
  <si>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</si>
  <si>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</si>
  <si>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</si>
  <si>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</si>
  <si>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</si>
  <si>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</si>
  <si>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</si>
  <si>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</si>
  <si>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</si>
  <si>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</si>
  <si>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</si>
  <si>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</si>
  <si>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</si>
  <si>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</si>
  <si>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</si>
  <si>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</si>
  <si>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</si>
  <si>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</si>
  <si>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</si>
  <si>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</si>
  <si>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</si>
  <si>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</si>
  <si>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</si>
  <si>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</si>
  <si>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</si>
  <si>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</si>
  <si>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</si>
  <si>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</si>
  <si>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</si>
  <si>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</si>
  <si>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</si>
  <si>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</si>
  <si>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</si>
  <si>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</si>
  <si>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</si>
  <si>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</si>
  <si>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</si>
  <si>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</si>
  <si>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</si>
  <si>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</si>
  <si>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</si>
  <si>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</si>
  <si>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</si>
  <si>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</si>
  <si>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</si>
  <si>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</si>
  <si>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</si>
  <si>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</si>
  <si>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</si>
  <si>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</si>
  <si>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</si>
  <si>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</si>
  <si>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</si>
  <si>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</si>
  <si>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</si>
  <si>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</si>
  <si>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</si>
  <si>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</si>
  <si>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</si>
  <si>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</si>
  <si>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</si>
  <si>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</si>
  <si>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</si>
  <si>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</si>
  <si>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</si>
  <si>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</si>
  <si>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</si>
  <si>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</si>
  <si>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</si>
  <si>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</si>
  <si>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</si>
  <si>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</si>
  <si>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</si>
  <si>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</si>
  <si>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</si>
  <si>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</si>
  <si>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</si>
  <si>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</si>
  <si>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</si>
  <si>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</si>
  <si>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</si>
  <si>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</si>
  <si>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</si>
  <si>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</si>
  <si>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</si>
  <si>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</si>
  <si>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</si>
  <si>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</si>
  <si>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</si>
  <si>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</si>
  <si>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</si>
  <si>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</si>
  <si>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</si>
  <si>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</si>
  <si>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</si>
  <si>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</si>
  <si>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</si>
  <si>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</si>
  <si>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</si>
  <si>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</si>
  <si>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</si>
  <si>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</si>
  <si>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</si>
  <si>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</si>
  <si>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</si>
  <si>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</si>
  <si>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</si>
  <si>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</si>
  <si>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</si>
  <si>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</si>
  <si>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</si>
  <si>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</si>
  <si>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</si>
  <si>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</si>
  <si>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</si>
  <si>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</si>
  <si>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</si>
  <si>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</si>
  <si>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</si>
  <si>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</si>
  <si>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</si>
  <si>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</si>
  <si>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</si>
  <si>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</si>
  <si>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</si>
  <si>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</si>
  <si>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</si>
  <si>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</si>
  <si>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</si>
  <si>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</si>
  <si>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</si>
  <si>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</si>
  <si>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</si>
  <si>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</si>
  <si>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</si>
  <si>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</si>
  <si>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</si>
  <si>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</si>
  <si>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</si>
  <si>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</si>
  <si>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</si>
  <si>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</si>
  <si>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</si>
  <si>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</si>
  <si>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</si>
  <si>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</si>
  <si>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</si>
  <si>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</si>
  <si>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</si>
  <si>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</si>
  <si>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</si>
  <si>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</si>
  <si>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</si>
  <si>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</si>
  <si>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</si>
  <si>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</si>
  <si>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</si>
  <si>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</si>
  <si>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</si>
  <si>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</si>
  <si>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</si>
  <si>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</si>
  <si>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</si>
  <si>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</si>
  <si>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</si>
  <si>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</si>
  <si>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</si>
  <si>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</si>
  <si>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</si>
  <si>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</si>
  <si>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</si>
  <si>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</si>
  <si>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</si>
  <si>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</si>
  <si>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</si>
  <si>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</si>
  <si>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</si>
  <si>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</si>
  <si>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</si>
  <si>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</si>
  <si>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</si>
  <si>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</si>
  <si>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</si>
  <si>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</si>
  <si>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</si>
  <si>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</si>
  <si>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</si>
  <si>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</si>
  <si>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</si>
  <si>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</si>
  <si>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</si>
  <si>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</si>
  <si>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</si>
  <si>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</si>
  <si>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</si>
  <si>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</si>
  <si>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</si>
  <si>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</si>
  <si>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</si>
  <si>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</si>
  <si>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</si>
  <si>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</si>
  <si>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</si>
  <si>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</si>
  <si>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</si>
  <si>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</si>
  <si>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</si>
  <si>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</si>
  <si>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</si>
  <si>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</si>
  <si>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</si>
  <si>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</si>
  <si>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</si>
  <si>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</si>
  <si>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</si>
  <si>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</si>
  <si>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</si>
  <si>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</si>
  <si>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</si>
  <si>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</si>
  <si>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</si>
  <si>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</si>
  <si>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</si>
  <si>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</si>
  <si>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</si>
  <si>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</si>
  <si>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</si>
  <si>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</si>
  <si>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</si>
  <si>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</si>
  <si>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</si>
  <si>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</si>
  <si>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</si>
  <si>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</si>
  <si>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</si>
  <si>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</si>
  <si>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</si>
  <si>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</si>
  <si>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</si>
  <si>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</si>
  <si>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</si>
  <si>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</si>
  <si>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</si>
  <si>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</si>
  <si>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</si>
  <si>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</si>
  <si>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</si>
  <si>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</si>
  <si>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</si>
  <si>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</si>
  <si>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</si>
  <si>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</si>
  <si>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</si>
  <si>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</si>
  <si>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</si>
  <si>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</si>
  <si>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</si>
  <si>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</si>
  <si>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</si>
  <si>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</si>
  <si>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</si>
  <si>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</si>
  <si>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</si>
  <si>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</si>
  <si>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</si>
  <si>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</si>
  <si>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</si>
  <si>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</si>
  <si>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</si>
  <si>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</si>
  <si>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</si>
  <si>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</si>
  <si>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</si>
  <si>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</si>
  <si>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</si>
  <si>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</si>
  <si>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</si>
  <si>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</si>
  <si>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</si>
  <si>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</si>
  <si>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</si>
  <si>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</si>
  <si>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</si>
  <si>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</si>
  <si>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</si>
  <si>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</si>
  <si>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</si>
  <si>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</si>
  <si>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</si>
  <si>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</si>
  <si>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</si>
  <si>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</si>
  <si>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</si>
  <si>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</si>
  <si>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</si>
  <si>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</si>
  <si>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</si>
  <si>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</si>
  <si>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</si>
  <si>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</si>
  <si>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</si>
  <si>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</si>
  <si>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</si>
  <si>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</si>
  <si>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</si>
  <si>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</si>
  <si>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</si>
  <si>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</si>
  <si>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</si>
  <si>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</si>
  <si>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</si>
  <si>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</si>
  <si>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</si>
  <si>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</si>
  <si>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</si>
  <si>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</si>
  <si>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</si>
  <si>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</si>
  <si>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</si>
  <si>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</si>
  <si>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</si>
  <si>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</si>
  <si>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</si>
  <si>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</si>
  <si>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</si>
  <si>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</si>
  <si>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</si>
  <si>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</si>
  <si>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</si>
  <si>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</si>
  <si>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</si>
  <si>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</si>
  <si>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</si>
  <si>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</si>
  <si>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</si>
  <si>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</si>
  <si>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</si>
  <si>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</si>
  <si>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</si>
  <si>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</si>
  <si>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</si>
  <si>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</si>
  <si>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</si>
  <si>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</si>
  <si>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</si>
  <si>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</si>
  <si>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</si>
  <si>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</si>
  <si>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</si>
  <si>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</si>
  <si>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</si>
  <si>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</si>
  <si>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</si>
  <si>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</si>
  <si>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</si>
  <si>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</si>
  <si>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</si>
  <si>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</si>
  <si>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</si>
  <si>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</si>
  <si>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</si>
  <si>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</si>
  <si>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</si>
  <si>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</si>
  <si>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</si>
  <si>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</si>
  <si>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</si>
  <si>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</si>
  <si>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</si>
  <si>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</si>
  <si>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</si>
  <si>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</si>
  <si>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</si>
  <si>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</si>
  <si>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</si>
  <si>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</si>
  <si>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</si>
  <si>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</si>
  <si>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</si>
  <si>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</si>
  <si>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</si>
  <si>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</si>
  <si>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</si>
  <si>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</si>
  <si>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</si>
  <si>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</si>
  <si>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</si>
  <si>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</si>
  <si>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</si>
  <si>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</si>
  <si>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</si>
  <si>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</si>
  <si>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</si>
  <si>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</si>
  <si>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</si>
  <si>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</si>
  <si>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</si>
  <si>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</si>
  <si>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</si>
  <si>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</si>
  <si>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</si>
  <si>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</si>
  <si>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</si>
  <si>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</si>
  <si>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</si>
  <si>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</si>
  <si>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</si>
  <si>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</si>
  <si>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</si>
  <si>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</si>
  <si>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</si>
  <si>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</si>
  <si>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</si>
  <si>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</si>
  <si>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</si>
  <si>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</si>
  <si>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</si>
  <si>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</si>
  <si>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</si>
  <si>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</si>
  <si>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</si>
  <si>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</si>
  <si>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</si>
  <si>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</si>
  <si>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</si>
  <si>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</si>
  <si>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</si>
  <si>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</si>
  <si>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</si>
  <si>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</si>
  <si>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</si>
  <si>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</si>
  <si>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</si>
  <si>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</si>
  <si>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</si>
  <si>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</si>
  <si>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</si>
  <si>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</si>
  <si>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</si>
  <si>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</si>
  <si>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</si>
  <si>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</si>
  <si>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</si>
  <si>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</si>
  <si>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</si>
  <si>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</si>
  <si>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</si>
  <si>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</si>
  <si>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</si>
  <si>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</si>
  <si>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</si>
  <si>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</si>
  <si>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</si>
  <si>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</si>
  <si>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</si>
  <si>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</si>
  <si>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</si>
  <si>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</si>
  <si>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</si>
  <si>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</si>
  <si>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</si>
  <si>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</si>
  <si>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</si>
  <si>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</si>
  <si>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</si>
  <si>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</si>
  <si>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</si>
  <si>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</si>
  <si>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</si>
  <si>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</si>
  <si>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</si>
  <si>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</si>
  <si>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</si>
  <si>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</si>
  <si>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</si>
  <si>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</si>
  <si>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</si>
  <si>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</si>
  <si>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</si>
  <si>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</si>
  <si>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</si>
  <si>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</si>
  <si>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</si>
  <si>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</si>
  <si>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</si>
  <si>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</si>
  <si>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</si>
  <si>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</si>
  <si>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</si>
  <si>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</si>
  <si>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</si>
  <si>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</si>
  <si>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</si>
  <si>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</si>
  <si>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</si>
  <si>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</si>
  <si>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</si>
  <si>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</si>
  <si>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</si>
  <si>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</si>
  <si>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</si>
  <si>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</si>
  <si>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</si>
  <si>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</si>
  <si>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</si>
  <si>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</si>
  <si>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</si>
  <si>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</si>
  <si>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</si>
  <si>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</si>
  <si>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</si>
  <si>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</si>
  <si>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</si>
  <si>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</si>
  <si>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</si>
  <si>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</si>
  <si>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</si>
  <si>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</si>
  <si>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</si>
  <si>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</si>
  <si>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</si>
  <si>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</si>
  <si>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</si>
  <si>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</si>
  <si>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</si>
  <si>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</si>
  <si>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</si>
  <si>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</si>
  <si>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</si>
  <si>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</si>
  <si>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</si>
  <si>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</si>
  <si>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</si>
  <si>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</si>
  <si>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</si>
  <si>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</si>
  <si>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</si>
  <si>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</si>
  <si>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</si>
  <si>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</si>
  <si>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</si>
  <si>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</si>
  <si>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</si>
  <si>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</si>
  <si>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</si>
  <si>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</si>
  <si>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</si>
  <si>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</si>
  <si>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</si>
  <si>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</si>
  <si>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</si>
  <si>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</si>
  <si>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</si>
  <si>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</si>
  <si>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</si>
  <si>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</si>
  <si>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</si>
  <si>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</si>
  <si>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</si>
  <si>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</si>
  <si>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</si>
  <si>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</si>
  <si>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</si>
  <si>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</si>
  <si>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</si>
  <si>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</si>
  <si>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</si>
  <si>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</si>
  <si>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</si>
  <si>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</si>
  <si>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</si>
  <si>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</si>
  <si>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</si>
  <si>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</si>
  <si>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</si>
  <si>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</si>
  <si>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</si>
  <si>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</si>
  <si>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</si>
  <si>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</si>
  <si>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</si>
  <si>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</si>
  <si>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</si>
  <si>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</si>
  <si>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</si>
  <si>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</si>
  <si>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</si>
  <si>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</si>
  <si>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</si>
  <si>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</si>
  <si>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</si>
  <si>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</si>
  <si>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</si>
  <si>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</si>
  <si>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</si>
  <si>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</si>
  <si>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</si>
  <si>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</si>
  <si>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</si>
  <si>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</si>
  <si>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</si>
  <si>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</si>
  <si>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</si>
  <si>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</si>
  <si>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</si>
  <si>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</si>
  <si>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</si>
  <si>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</si>
  <si>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</si>
  <si>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</si>
  <si>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</si>
  <si>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</si>
  <si>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</si>
  <si>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</si>
  <si>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</si>
  <si>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</si>
  <si>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</si>
  <si>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</si>
  <si>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</si>
  <si>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</si>
  <si>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</si>
  <si>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</si>
  <si>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</si>
  <si>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</si>
  <si>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</si>
  <si>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</si>
  <si>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</si>
  <si>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</si>
  <si>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</si>
  <si>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</si>
  <si>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</si>
  <si>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</si>
  <si>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</si>
  <si>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</si>
  <si>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</si>
  <si>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</si>
  <si>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</si>
  <si>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</si>
  <si>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</si>
  <si>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</si>
  <si>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</si>
  <si>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</si>
  <si>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</si>
  <si>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</si>
  <si>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</si>
  <si>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</si>
  <si>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</si>
  <si>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</si>
  <si>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</si>
  <si>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</si>
  <si>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</si>
  <si>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</si>
  <si>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</si>
  <si>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</si>
  <si>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</si>
  <si>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</si>
  <si>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</si>
  <si>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</si>
  <si>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</si>
  <si>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</si>
  <si>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</si>
  <si>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</si>
  <si>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</si>
  <si>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</si>
  <si>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</si>
  <si>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</si>
  <si>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</si>
  <si>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</si>
  <si>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</si>
  <si>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</si>
  <si>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</si>
  <si>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</si>
  <si>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</si>
  <si>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</si>
  <si>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</si>
  <si>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</si>
  <si>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</si>
  <si>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</si>
  <si>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</si>
  <si>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</si>
  <si>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</si>
  <si>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</si>
  <si>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</si>
  <si>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</si>
  <si>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</si>
  <si>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</si>
  <si>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</si>
  <si>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</si>
  <si>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</si>
  <si>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</si>
  <si>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</si>
  <si>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</si>
  <si>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</si>
  <si>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</si>
  <si>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</si>
  <si>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</si>
  <si>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</si>
  <si>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</si>
  <si>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</si>
  <si>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</si>
  <si>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</si>
  <si>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</si>
  <si>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</si>
  <si>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</si>
  <si>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</si>
  <si>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</si>
  <si>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</si>
  <si>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</si>
  <si>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</si>
  <si>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</si>
  <si>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</si>
  <si>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</si>
  <si>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</si>
  <si>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</si>
  <si>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</si>
  <si>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</si>
  <si>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</si>
  <si>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</si>
  <si>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</si>
  <si>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</si>
  <si>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</si>
  <si>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</si>
  <si>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</si>
  <si>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</si>
  <si>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</si>
  <si>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</si>
  <si>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</si>
  <si>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</si>
  <si>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</si>
  <si>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</si>
  <si>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</si>
  <si>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</si>
  <si>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</si>
  <si>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</si>
  <si>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</si>
  <si>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</si>
  <si>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</si>
  <si>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</si>
  <si>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</si>
  <si>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</si>
  <si>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</si>
  <si>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</si>
  <si>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</si>
  <si>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</si>
  <si>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</si>
  <si>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</si>
  <si>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</si>
  <si>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</si>
  <si>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</si>
  <si>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</si>
  <si>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</si>
  <si>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</si>
  <si>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</si>
  <si>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</si>
  <si>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</si>
  <si>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</si>
  <si>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</si>
  <si>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</si>
  <si>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</si>
  <si>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</si>
  <si>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</si>
  <si>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</si>
  <si>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</si>
  <si>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</si>
  <si>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</si>
  <si>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</si>
  <si>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</si>
  <si>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</si>
  <si>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</si>
  <si>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</si>
  <si>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</si>
  <si>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</si>
  <si>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</si>
  <si>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</si>
  <si>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</si>
  <si>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</si>
  <si>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</si>
  <si>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</si>
  <si>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</si>
  <si>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</si>
  <si>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</si>
  <si>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</si>
  <si>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</si>
  <si>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</si>
  <si>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</si>
  <si>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</si>
  <si>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</si>
  <si>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</si>
  <si>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</si>
  <si>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</si>
  <si>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</si>
  <si>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</si>
  <si>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</si>
  <si>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</si>
  <si>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</si>
  <si>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</si>
  <si>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</si>
  <si>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</si>
  <si>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</si>
  <si>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</si>
  <si>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</si>
  <si>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</si>
  <si>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</si>
  <si>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</si>
  <si>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</si>
  <si>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</si>
  <si>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</si>
  <si>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</si>
  <si>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</si>
  <si>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</si>
  <si>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</si>
  <si>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</si>
  <si>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</si>
  <si>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</si>
  <si>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</si>
  <si>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</si>
  <si>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</si>
  <si>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</si>
  <si>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</si>
  <si>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</si>
  <si>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</si>
  <si>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</si>
  <si>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</si>
  <si>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</si>
  <si>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</si>
  <si>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</si>
  <si>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</si>
  <si>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</si>
  <si>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</si>
  <si>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</si>
  <si>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</si>
  <si>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</si>
  <si>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</si>
  <si>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</si>
  <si>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</si>
  <si>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</si>
  <si>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</si>
  <si>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</si>
  <si>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</si>
  <si>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</si>
  <si>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</si>
  <si>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</si>
  <si>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</si>
  <si>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</si>
  <si>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</si>
  <si>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</si>
  <si>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</si>
  <si>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</si>
  <si>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</si>
  <si>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</si>
  <si>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</si>
  <si>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</si>
  <si>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</si>
  <si>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</si>
  <si>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</si>
  <si>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</si>
  <si>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</si>
  <si>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</si>
  <si>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</si>
  <si>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</si>
  <si>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</si>
  <si>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</si>
  <si>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</si>
  <si>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</si>
  <si>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</si>
  <si>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</si>
  <si>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</si>
  <si>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</si>
  <si>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</si>
  <si>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</si>
  <si>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</si>
  <si>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</si>
  <si>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</si>
  <si>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</si>
  <si>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</si>
  <si>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</si>
  <si>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</si>
  <si>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</si>
  <si>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</si>
  <si>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</si>
  <si>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</si>
  <si>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</si>
  <si>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</si>
  <si>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</si>
  <si>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</si>
  <si>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</si>
  <si>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</si>
  <si>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</si>
  <si>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</si>
  <si>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</si>
  <si>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</si>
  <si>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</si>
  <si>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</si>
  <si>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</si>
  <si>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</si>
  <si>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</si>
  <si>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</si>
  <si>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</si>
  <si>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</si>
  <si>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</si>
  <si>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</si>
  <si>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</si>
  <si>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</si>
  <si>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</si>
  <si>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</si>
  <si>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</si>
  <si>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</si>
  <si>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</si>
  <si>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</si>
  <si>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</si>
  <si>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</si>
  <si>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</si>
  <si>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</si>
  <si>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</si>
  <si>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</si>
  <si>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</si>
  <si>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</si>
  <si>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</si>
  <si>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</si>
  <si>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</si>
  <si>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</si>
  <si>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</si>
  <si>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</si>
  <si>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</si>
  <si>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</si>
  <si>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</si>
  <si>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</si>
  <si>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</si>
  <si>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</si>
  <si>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</si>
  <si>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</si>
  <si>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</si>
  <si>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</si>
  <si>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</si>
  <si>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</si>
  <si>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</si>
  <si>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</si>
  <si>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</si>
  <si>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</si>
  <si>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</si>
  <si>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</si>
  <si>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</si>
  <si>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</si>
  <si>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</si>
  <si>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</si>
  <si>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</si>
  <si>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</si>
  <si>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</si>
  <si>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</si>
  <si>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</si>
  <si>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</si>
  <si>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</si>
  <si>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</si>
  <si>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</si>
  <si>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</si>
  <si>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</si>
  <si>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</si>
  <si>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</si>
  <si>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</si>
  <si>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</si>
  <si>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</si>
  <si>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</si>
  <si>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</si>
  <si>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</si>
  <si>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</si>
  <si>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</si>
  <si>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</si>
  <si>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</si>
  <si>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</si>
  <si>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</si>
  <si>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</si>
  <si>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</si>
  <si>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</si>
  <si>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</si>
  <si>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</si>
  <si>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</si>
  <si>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</si>
  <si>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</si>
  <si>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</si>
  <si>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</si>
  <si>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</si>
  <si>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</si>
  <si>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</si>
  <si>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</si>
  <si>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</si>
  <si>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</si>
  <si>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</si>
  <si>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</si>
  <si>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</si>
  <si>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</si>
  <si>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</si>
  <si>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</si>
  <si>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</si>
  <si>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</si>
  <si>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</si>
  <si>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</si>
  <si>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</si>
  <si>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</si>
  <si>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</si>
  <si>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</si>
  <si>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</si>
  <si>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</si>
  <si>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</si>
  <si>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</si>
  <si>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</si>
  <si>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</si>
  <si>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</si>
  <si>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</si>
  <si>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</si>
  <si>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</si>
  <si>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</si>
  <si>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</si>
  <si>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</si>
  <si>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</si>
  <si>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</si>
  <si>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</si>
  <si>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</si>
  <si>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</si>
  <si>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</si>
  <si>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</si>
  <si>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</si>
  <si>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</si>
  <si>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</si>
  <si>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</si>
  <si>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</si>
  <si>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</si>
  <si>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</si>
  <si>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</si>
  <si>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</si>
  <si>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</si>
  <si>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</si>
  <si>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</si>
  <si>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</si>
  <si>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</si>
  <si>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</si>
  <si>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</si>
  <si>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</si>
  <si>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</si>
  <si>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</si>
  <si>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</si>
  <si>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</si>
  <si>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</si>
  <si>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</si>
  <si>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</si>
  <si>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</si>
  <si>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</si>
  <si>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</si>
  <si>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</si>
  <si>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</si>
  <si>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</si>
  <si>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</si>
  <si>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</si>
  <si>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</si>
  <si>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</si>
  <si>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</si>
  <si>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</si>
  <si>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</si>
  <si>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</si>
  <si>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</si>
  <si>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</si>
  <si>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</si>
  <si>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</si>
  <si>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</si>
  <si>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</si>
  <si>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</si>
  <si>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</si>
  <si>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</si>
  <si>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</si>
  <si>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</si>
  <si>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</si>
  <si>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</si>
  <si>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</si>
  <si>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</si>
  <si>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</si>
  <si>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</si>
  <si>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</si>
  <si>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</si>
  <si>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</si>
  <si>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</si>
  <si>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</si>
  <si>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</si>
  <si>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</si>
  <si>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</si>
  <si>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</si>
  <si>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</si>
  <si>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</si>
  <si>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</si>
  <si>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</si>
  <si>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</si>
  <si>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</si>
  <si>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</si>
  <si>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</si>
  <si>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</si>
  <si>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</si>
  <si>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</si>
  <si>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</si>
  <si>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</si>
  <si>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</si>
  <si>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</si>
  <si>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</si>
  <si>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</si>
  <si>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</si>
  <si>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</si>
  <si>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</si>
  <si>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</si>
  <si>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</si>
  <si>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</si>
  <si>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</si>
  <si>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</si>
  <si>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</si>
  <si>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</si>
  <si>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</si>
  <si>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</si>
  <si>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</si>
  <si>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</si>
  <si>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</si>
  <si>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</si>
  <si>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</si>
  <si>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</si>
  <si>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</si>
  <si>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</si>
  <si>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</si>
  <si>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</si>
  <si>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</si>
  <si>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</si>
  <si>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</si>
  <si>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</si>
  <si>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</si>
  <si>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</si>
  <si>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</si>
  <si>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</si>
  <si>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</si>
  <si>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</si>
  <si>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</si>
  <si>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</si>
  <si>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</si>
  <si>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</si>
  <si>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</si>
  <si>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</si>
  <si>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</si>
  <si>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</si>
  <si>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</si>
  <si>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</si>
  <si>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</si>
  <si>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</si>
  <si>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</si>
  <si>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</si>
  <si>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</si>
  <si>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</si>
  <si>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</si>
  <si>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</si>
  <si>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</si>
  <si>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</si>
  <si>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</si>
  <si>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</si>
  <si>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</si>
  <si>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</si>
  <si>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</si>
  <si>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</si>
  <si>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</si>
  <si>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</si>
  <si>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</si>
  <si>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</si>
  <si>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</si>
  <si>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</si>
  <si>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</si>
  <si>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</si>
  <si>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</si>
  <si>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</si>
  <si>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</si>
  <si>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</si>
  <si>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</si>
  <si>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</si>
  <si>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</si>
  <si>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</si>
  <si>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</si>
  <si>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</si>
  <si>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</si>
  <si>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</si>
  <si>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</si>
  <si>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</si>
  <si>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</si>
  <si>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</si>
  <si>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</si>
  <si>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</si>
  <si>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</si>
  <si>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</si>
  <si>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</si>
  <si>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</si>
  <si>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</si>
  <si>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</si>
  <si>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</si>
  <si>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</si>
  <si>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</si>
  <si>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</si>
  <si>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</si>
  <si>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</si>
  <si>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</si>
  <si>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</si>
  <si>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</si>
  <si>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</si>
  <si>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</si>
  <si>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</si>
  <si>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</si>
  <si>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</si>
  <si>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</si>
  <si>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</si>
  <si>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</si>
  <si>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</si>
  <si>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</si>
  <si>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</si>
  <si>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</si>
  <si>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</si>
  <si>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</si>
  <si>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</si>
  <si>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</si>
  <si>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</si>
  <si>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</si>
  <si>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</si>
  <si>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</si>
  <si>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</si>
  <si>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</si>
  <si>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</si>
  <si>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</si>
  <si>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</si>
  <si>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</si>
  <si>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</si>
  <si>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</si>
  <si>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</si>
  <si>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</si>
  <si>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</si>
  <si>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</si>
  <si>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</si>
  <si>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</si>
  <si>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</si>
  <si>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</si>
  <si>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</si>
  <si>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</si>
  <si>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</si>
  <si>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</si>
  <si>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</si>
  <si>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</si>
  <si>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</si>
  <si>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</si>
  <si>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</si>
  <si>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</si>
  <si>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</si>
  <si>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</si>
  <si>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</si>
  <si>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</si>
  <si>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</si>
  <si>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</si>
  <si>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</si>
  <si>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</si>
  <si>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</si>
  <si>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</si>
  <si>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</si>
  <si>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</si>
  <si>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</si>
  <si>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</si>
  <si>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</si>
  <si>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</si>
  <si>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</si>
  <si>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</si>
  <si>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</si>
  <si>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</si>
  <si>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</si>
  <si>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</si>
  <si>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</si>
  <si>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</si>
  <si>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</si>
  <si>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</si>
  <si>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</si>
  <si>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</si>
  <si>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</si>
  <si>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</si>
  <si>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</si>
  <si>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</si>
  <si>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</si>
  <si>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</si>
  <si>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</si>
  <si>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</si>
  <si>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</si>
  <si>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</si>
  <si>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</si>
  <si>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</si>
  <si>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</si>
  <si>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</si>
  <si>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</si>
  <si>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</si>
  <si>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</si>
  <si>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</si>
  <si>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</si>
  <si>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</si>
  <si>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</si>
  <si>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</si>
  <si>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</si>
  <si>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</si>
  <si>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</si>
  <si>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</si>
  <si>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</si>
  <si>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</si>
  <si>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</si>
  <si>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</si>
  <si>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</si>
  <si>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</si>
  <si>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</si>
  <si>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</si>
  <si>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</si>
  <si>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</si>
  <si>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</si>
  <si>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</si>
  <si>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</si>
  <si>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</si>
  <si>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</si>
  <si>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</si>
  <si>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</si>
  <si>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</si>
  <si>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</si>
  <si>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</si>
  <si>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</si>
  <si>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</si>
  <si>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</si>
  <si>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</si>
  <si>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</si>
  <si>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</si>
  <si>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</si>
  <si>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</si>
  <si>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</si>
  <si>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</si>
  <si>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</si>
  <si>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</si>
  <si>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</si>
  <si>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</si>
  <si>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</si>
  <si>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</si>
  <si>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</si>
  <si>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</si>
  <si>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</si>
  <si>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</si>
  <si>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</si>
  <si>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</si>
  <si>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</si>
  <si>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</si>
  <si>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</si>
  <si>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</si>
  <si>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</si>
  <si>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</si>
  <si>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</si>
  <si>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</si>
  <si>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</si>
  <si>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</si>
  <si>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</si>
  <si>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</si>
  <si>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</si>
  <si>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</si>
  <si>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</si>
  <si>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</si>
  <si>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</si>
  <si>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</si>
  <si>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</si>
  <si>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</si>
  <si>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</si>
  <si>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</si>
  <si>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</si>
  <si>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</si>
  <si>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</si>
  <si>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</si>
  <si>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</si>
  <si>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</si>
  <si>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</si>
  <si>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</si>
  <si>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</si>
  <si>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</si>
  <si>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</si>
  <si>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</si>
  <si>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</si>
  <si>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</si>
  <si>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</si>
  <si>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</si>
  <si>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</si>
  <si>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</si>
  <si>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</si>
  <si>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</si>
  <si>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</si>
  <si>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</si>
  <si>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</si>
  <si>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</si>
  <si>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</si>
  <si>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</si>
  <si>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</si>
  <si>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</si>
  <si>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</si>
  <si>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</si>
  <si>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</si>
  <si>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</si>
  <si>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</si>
  <si>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</si>
  <si>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</si>
  <si>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</si>
  <si>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</si>
  <si>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</si>
  <si>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</si>
  <si>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</si>
  <si>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</si>
  <si>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</si>
  <si>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</si>
  <si>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</si>
  <si>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</si>
  <si>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</si>
  <si>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</si>
  <si>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</si>
  <si>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</si>
  <si>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</si>
  <si>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</si>
  <si>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</si>
  <si>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</si>
  <si>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</si>
  <si>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</si>
  <si>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</si>
  <si>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</si>
  <si>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</si>
  <si>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</si>
  <si>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</si>
  <si>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</si>
  <si>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</si>
  <si>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</si>
  <si>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</si>
  <si>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</si>
  <si>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</si>
  <si>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</si>
  <si>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</si>
  <si>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</si>
  <si>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</si>
  <si>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</si>
  <si>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</si>
  <si>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</si>
  <si>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</si>
  <si>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</si>
  <si>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</si>
  <si>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</si>
  <si>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</si>
  <si>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</si>
  <si>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</si>
  <si>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</si>
  <si>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</si>
  <si>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</si>
  <si>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</si>
  <si>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</si>
  <si>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</si>
  <si>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</si>
  <si>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</si>
  <si>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</si>
  <si>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</si>
  <si>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</si>
  <si>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</si>
  <si>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</si>
  <si>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</si>
  <si>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</si>
  <si>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</si>
  <si>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</si>
  <si>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</si>
  <si>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</si>
  <si>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</si>
  <si>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</si>
  <si>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</si>
  <si>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</si>
  <si>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</si>
  <si>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</si>
  <si>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</si>
  <si>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</si>
  <si>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</si>
  <si>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</si>
  <si>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</si>
  <si>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</si>
  <si>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</si>
  <si>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</si>
  <si>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</si>
  <si>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</si>
  <si>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</si>
  <si>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</si>
  <si>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</si>
  <si>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</si>
  <si>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</si>
  <si>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</si>
  <si>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</si>
  <si>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</si>
  <si>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</si>
  <si>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</si>
  <si>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</si>
  <si>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</si>
  <si>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</si>
  <si>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</si>
  <si>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</si>
  <si>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</si>
  <si>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</si>
  <si>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</si>
  <si>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</si>
  <si>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</si>
  <si>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</si>
  <si>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</si>
  <si>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</si>
  <si>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</si>
  <si>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</si>
  <si>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</si>
  <si>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</si>
  <si>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</si>
  <si>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</si>
  <si>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</si>
  <si>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</si>
  <si>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</si>
  <si>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</si>
  <si>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</si>
  <si>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</si>
  <si>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</si>
  <si>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</si>
  <si>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</si>
  <si>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</si>
  <si>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</si>
  <si>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</si>
  <si>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</si>
  <si>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</si>
  <si>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</si>
  <si>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</si>
  <si>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</si>
  <si>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</si>
  <si>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</si>
  <si>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</si>
  <si>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</si>
  <si>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</si>
  <si>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</si>
  <si>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</si>
  <si>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</si>
  <si>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</si>
  <si>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</si>
  <si>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</si>
  <si>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</si>
  <si>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</si>
  <si>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</si>
  <si>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</si>
  <si>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</si>
  <si>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</si>
  <si>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</si>
  <si>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</si>
  <si>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</si>
  <si>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</si>
  <si>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</si>
  <si>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</si>
  <si>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</si>
  <si>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</si>
  <si>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</si>
  <si>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</si>
  <si>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</si>
  <si>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</si>
  <si>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</si>
  <si>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</si>
  <si>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</si>
  <si>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</si>
  <si>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</si>
  <si>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</si>
  <si>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</si>
  <si>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</si>
  <si>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</si>
  <si>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</si>
  <si>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</si>
  <si>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</si>
  <si>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</si>
  <si>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</si>
  <si>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</si>
  <si>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</si>
  <si>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</si>
  <si>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</si>
  <si>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</si>
  <si>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</si>
  <si>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</si>
  <si>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</si>
  <si>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</si>
  <si>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</si>
  <si>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</si>
  <si>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</si>
  <si>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</si>
  <si>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</si>
  <si>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</si>
  <si>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</si>
  <si>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</si>
  <si>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</si>
  <si>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</si>
  <si>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</si>
  <si>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</si>
  <si>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</si>
  <si>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</si>
  <si>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</si>
  <si>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</si>
  <si>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</si>
  <si>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</si>
  <si>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</si>
  <si>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</si>
  <si>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</si>
  <si>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</si>
  <si>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</si>
  <si>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</si>
  <si>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</si>
  <si>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</si>
  <si>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</si>
  <si>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</si>
  <si>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</si>
  <si>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</si>
  <si>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</si>
  <si>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</si>
  <si>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</si>
  <si>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</si>
  <si>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</si>
  <si>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</si>
  <si>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</si>
  <si>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</si>
  <si>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</si>
  <si>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</si>
  <si>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</si>
  <si>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</si>
  <si>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</si>
  <si>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</si>
  <si>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</si>
  <si>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</si>
  <si>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</si>
  <si>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</si>
  <si>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</si>
  <si>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</si>
  <si>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</si>
  <si>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</si>
  <si>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</si>
  <si>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</si>
  <si>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</si>
  <si>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</si>
  <si>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</si>
  <si>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</si>
  <si>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</si>
  <si>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</si>
  <si>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</si>
  <si>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</si>
  <si>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</si>
  <si>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</si>
  <si>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</si>
  <si>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</si>
  <si>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</si>
  <si>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</si>
  <si>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</si>
  <si>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</si>
  <si>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</si>
  <si>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</si>
  <si>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</si>
  <si>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</si>
  <si>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</si>
  <si>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</si>
  <si>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</si>
  <si>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</si>
  <si>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</si>
  <si>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</si>
  <si>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</si>
  <si>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</si>
  <si>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</si>
  <si>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</si>
  <si>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</si>
  <si>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</si>
  <si>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</si>
  <si>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</si>
  <si>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</si>
  <si>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</si>
  <si>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</si>
  <si>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</si>
  <si>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</si>
  <si>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</si>
  <si>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</si>
  <si>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</si>
  <si>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</si>
  <si>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</si>
  <si>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</si>
  <si>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</si>
  <si>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</si>
  <si>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</si>
  <si>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</si>
  <si>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</si>
  <si>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</si>
  <si>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</si>
  <si>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</si>
  <si>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</si>
  <si>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</si>
  <si>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</si>
  <si>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</si>
  <si>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</si>
  <si>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</si>
  <si>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</si>
  <si>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</si>
  <si>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</si>
  <si>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</si>
  <si>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</si>
  <si>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</si>
  <si>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</si>
  <si>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</si>
  <si>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</si>
  <si>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</si>
  <si>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</si>
  <si>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</si>
  <si>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</si>
  <si>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</si>
  <si>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</si>
  <si>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</si>
  <si>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</si>
  <si>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</si>
  <si>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</si>
  <si>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</si>
  <si>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</si>
  <si>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</si>
  <si>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</si>
  <si>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</si>
  <si>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</si>
  <si>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</si>
  <si>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</si>
  <si>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</si>
  <si>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</si>
  <si>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</si>
  <si>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</si>
  <si>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</si>
  <si>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</si>
  <si>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</si>
  <si>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</si>
  <si>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</si>
  <si>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</si>
  <si>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</si>
  <si>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</si>
  <si>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</si>
  <si>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</si>
  <si>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</si>
  <si>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</si>
  <si>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</si>
  <si>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</si>
  <si>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</si>
  <si>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</si>
  <si>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</si>
  <si>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</si>
  <si>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</si>
  <si>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</si>
  <si>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</si>
  <si>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</si>
  <si>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</si>
  <si>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</si>
  <si>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</si>
  <si>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</si>
  <si>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</si>
  <si>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</si>
  <si>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</si>
  <si>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</si>
  <si>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</si>
  <si>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</si>
  <si>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</si>
  <si>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</si>
  <si>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</si>
  <si>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</si>
  <si>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</si>
  <si>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</si>
  <si>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</si>
  <si>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</si>
  <si>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</si>
  <si>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</si>
  <si>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</si>
  <si>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</si>
  <si>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</si>
  <si>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</si>
  <si>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</si>
  <si>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</si>
  <si>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</si>
  <si>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</si>
  <si>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</si>
  <si>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</si>
  <si>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</si>
  <si>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</si>
  <si>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</si>
  <si>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</si>
  <si>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</si>
  <si>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</si>
  <si>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</si>
  <si>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</si>
  <si>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</si>
  <si>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</si>
  <si>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</si>
  <si>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</si>
  <si>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</si>
  <si>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</si>
  <si>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</si>
  <si>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</si>
  <si>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</si>
  <si>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</si>
  <si>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</si>
  <si>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</si>
  <si>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</si>
  <si>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</si>
  <si>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</si>
  <si>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</si>
  <si>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</si>
  <si>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</si>
  <si>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</si>
  <si>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</si>
  <si>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</si>
  <si>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</si>
  <si>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</si>
  <si>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</si>
  <si>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</si>
  <si>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</si>
  <si>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</si>
  <si>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</si>
  <si>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</si>
  <si>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</si>
  <si>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</si>
  <si>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</si>
  <si>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</si>
  <si>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</si>
  <si>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</si>
  <si>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</si>
  <si>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</si>
  <si>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</si>
  <si>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</si>
  <si>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</si>
  <si>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</si>
  <si>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</si>
  <si>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</si>
  <si>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</si>
  <si>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</si>
  <si>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</si>
  <si>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</si>
  <si>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</si>
  <si>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</si>
  <si>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</si>
  <si>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</si>
  <si>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</si>
  <si>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</si>
  <si>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</si>
  <si>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</si>
  <si>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</si>
  <si>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</si>
  <si>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</si>
  <si>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</si>
  <si>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</si>
  <si>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</si>
  <si>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</si>
  <si>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</si>
  <si>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</si>
  <si>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</si>
  <si>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</si>
  <si>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</si>
  <si>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</si>
  <si>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</si>
  <si>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</si>
  <si>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</si>
  <si>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</si>
  <si>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</si>
  <si>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</si>
  <si>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</si>
  <si>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</si>
  <si>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</si>
  <si>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</si>
  <si>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</si>
  <si>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</si>
  <si>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</si>
  <si>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</si>
  <si>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</si>
  <si>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</si>
  <si>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</si>
  <si>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</si>
  <si>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</si>
  <si>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</si>
  <si>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</si>
  <si>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</si>
  <si>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</si>
  <si>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</si>
  <si>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</si>
  <si>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</si>
  <si>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</si>
  <si>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</si>
  <si>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</si>
  <si>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</si>
  <si>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</si>
  <si>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</si>
  <si>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</si>
  <si>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</si>
  <si>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</si>
  <si>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</si>
  <si>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</si>
  <si>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</si>
  <si>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</si>
  <si>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</si>
  <si>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</si>
  <si>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</si>
  <si>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</si>
  <si>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</si>
  <si>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</si>
  <si>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</si>
  <si>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</si>
  <si>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</si>
  <si>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</si>
  <si>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</si>
  <si>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</si>
  <si>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</si>
  <si>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</si>
  <si>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</si>
  <si>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</si>
  <si>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</si>
  <si>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</si>
  <si>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</si>
  <si>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</si>
  <si>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</si>
  <si>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</si>
  <si>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</si>
  <si>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</si>
  <si>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</si>
  <si>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</si>
  <si>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</si>
  <si>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</si>
  <si>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</si>
  <si>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</si>
  <si>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</si>
  <si>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</si>
  <si>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</si>
  <si>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</si>
  <si>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</si>
  <si>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</si>
  <si>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</si>
  <si>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</si>
  <si>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</si>
  <si>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</si>
  <si>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</si>
  <si>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</si>
  <si>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</si>
  <si>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</si>
  <si>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</si>
  <si>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</si>
  <si>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</si>
  <si>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</si>
  <si>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</si>
  <si>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</si>
  <si>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</si>
  <si>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</si>
  <si>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</si>
  <si>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</si>
  <si>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</si>
  <si>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</si>
  <si>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</si>
  <si>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</si>
  <si>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</si>
  <si>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</si>
  <si>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</si>
  <si>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</si>
  <si>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</si>
  <si>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</si>
  <si>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</si>
  <si>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</si>
  <si>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</si>
  <si>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</si>
  <si>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</si>
  <si>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</si>
  <si>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</si>
  <si>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</si>
  <si>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</si>
  <si>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</si>
  <si>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</si>
  <si>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</si>
  <si>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</si>
  <si>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</si>
  <si>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</si>
  <si>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</si>
  <si>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</si>
  <si>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</si>
  <si>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</si>
  <si>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</si>
  <si>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</si>
  <si>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</si>
  <si>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</si>
  <si>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</si>
  <si>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</si>
  <si>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</si>
  <si>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</si>
  <si>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</si>
  <si>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</si>
  <si>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</si>
  <si>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</si>
  <si>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</si>
  <si>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</si>
  <si>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</si>
  <si>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</si>
  <si>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</si>
  <si>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</si>
  <si>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</si>
  <si>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</si>
  <si>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</si>
  <si>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</si>
  <si>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</si>
  <si>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</si>
  <si>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</si>
  <si>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</si>
  <si>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</si>
  <si>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</si>
  <si>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</si>
  <si>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</si>
  <si>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</si>
  <si>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</si>
  <si>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</si>
  <si>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</si>
  <si>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</si>
  <si>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</si>
  <si>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</si>
  <si>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</si>
  <si>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</si>
  <si>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</si>
  <si>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</si>
  <si>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</si>
  <si>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</si>
  <si>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</si>
  <si>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</si>
  <si>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</si>
  <si>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</si>
  <si>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</si>
  <si>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</si>
  <si>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</si>
  <si>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</si>
  <si>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</si>
  <si>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</si>
  <si>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</si>
  <si>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</si>
  <si>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</si>
  <si>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</si>
  <si>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</si>
  <si>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</si>
  <si>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</si>
  <si>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</si>
  <si>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</si>
  <si>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</si>
  <si>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</si>
  <si>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</si>
  <si>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</si>
  <si>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</si>
  <si>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</si>
  <si>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</si>
  <si>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</si>
  <si>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</si>
  <si>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</si>
  <si>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</si>
  <si>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</si>
  <si>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</si>
  <si>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</si>
  <si>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</si>
  <si>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</si>
  <si>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</si>
  <si>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</si>
  <si>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</si>
  <si>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</si>
  <si>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</si>
  <si>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</si>
  <si>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</si>
  <si>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</si>
  <si>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</si>
  <si>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</si>
  <si>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</si>
  <si>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</si>
  <si>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</si>
  <si>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</si>
  <si>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</si>
  <si>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</si>
  <si>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</si>
  <si>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</si>
  <si>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</si>
  <si>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</si>
  <si>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</si>
  <si>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</si>
  <si>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</si>
  <si>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</si>
  <si>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</si>
  <si>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</si>
  <si>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</si>
  <si>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</si>
  <si>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</si>
  <si>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</si>
  <si>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</si>
  <si>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</si>
  <si>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</si>
  <si>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</si>
  <si>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</si>
  <si>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</si>
  <si>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</si>
  <si>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</si>
  <si>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</si>
  <si>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</si>
  <si>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</si>
  <si>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</si>
  <si>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</si>
  <si>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</si>
  <si>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</si>
  <si>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</si>
  <si>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</si>
  <si>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</si>
  <si>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</si>
  <si>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</si>
  <si>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</si>
  <si>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</si>
  <si>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</si>
  <si>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</si>
  <si>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</si>
  <si>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</si>
  <si>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</si>
  <si>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</si>
  <si>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</si>
  <si>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</si>
  <si>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</si>
  <si>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</si>
  <si>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</si>
  <si>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</si>
  <si>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</si>
  <si>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</si>
  <si>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</si>
  <si>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</si>
  <si>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</si>
  <si>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</si>
  <si>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</si>
  <si>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</si>
  <si>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</si>
  <si>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</si>
  <si>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</si>
  <si>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</si>
  <si>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</si>
  <si>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</si>
  <si>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</si>
  <si>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</si>
  <si>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</si>
  <si>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</si>
  <si>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</si>
  <si>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</si>
  <si>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</si>
  <si>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</si>
  <si>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</si>
  <si>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</si>
  <si>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</si>
  <si>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</si>
  <si>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</si>
  <si>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</si>
  <si>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</si>
  <si>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</si>
  <si>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</si>
  <si>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</si>
  <si>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</si>
  <si>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</si>
  <si>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</si>
  <si>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</si>
  <si>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</si>
  <si>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</si>
  <si>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</si>
  <si>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</si>
  <si>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</si>
  <si>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</si>
  <si>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</si>
  <si>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</si>
  <si>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</si>
  <si>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</si>
  <si>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</si>
  <si>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</si>
  <si>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</si>
  <si>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</si>
  <si>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</si>
  <si>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</si>
  <si>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</si>
  <si>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</si>
  <si>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</si>
  <si>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</si>
  <si>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</si>
  <si>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</si>
  <si>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</si>
  <si>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</si>
  <si>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</si>
  <si>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</si>
  <si>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</si>
  <si>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</si>
  <si>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</si>
  <si>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</si>
  <si>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</si>
  <si>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</si>
  <si>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</si>
  <si>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</si>
  <si>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</si>
  <si>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</si>
  <si>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</si>
  <si>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</si>
  <si>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</si>
  <si>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</si>
  <si>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</si>
  <si>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</si>
  <si>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</si>
  <si>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</si>
  <si>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</si>
  <si>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</si>
  <si>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</si>
  <si>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</si>
  <si>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</si>
  <si>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</si>
  <si>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</si>
  <si>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</si>
  <si>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</si>
  <si>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</si>
  <si>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</si>
  <si>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</si>
  <si>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</si>
  <si>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</si>
  <si>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</si>
  <si>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</si>
  <si>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</si>
  <si>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</si>
  <si>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</si>
  <si>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</si>
  <si>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</si>
  <si>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</si>
  <si>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</si>
  <si>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</si>
  <si>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</si>
  <si>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</si>
  <si>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</si>
  <si>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</si>
  <si>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</si>
  <si>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</si>
  <si>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</si>
  <si>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</si>
  <si>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</si>
  <si>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</si>
  <si>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</si>
  <si>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</si>
  <si>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</si>
  <si>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</si>
  <si>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</si>
  <si>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</si>
  <si>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</si>
  <si>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</si>
  <si>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</si>
  <si>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</si>
  <si>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</si>
  <si>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</si>
  <si>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</si>
  <si>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</si>
  <si>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</si>
  <si>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</si>
  <si>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</si>
  <si>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</si>
  <si>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</si>
  <si>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</si>
  <si>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</si>
  <si>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</si>
  <si>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</si>
  <si>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</si>
  <si>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</si>
  <si>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</si>
  <si>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</si>
  <si>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</si>
  <si>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</si>
  <si>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</si>
  <si>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</si>
  <si>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</si>
  <si>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</si>
  <si>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</si>
  <si>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</si>
  <si>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</si>
  <si>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</si>
  <si>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</si>
  <si>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</si>
  <si>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</si>
  <si>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</si>
  <si>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</si>
  <si>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</si>
  <si>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</si>
  <si>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</si>
  <si>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</si>
  <si>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</si>
  <si>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</si>
  <si>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</si>
  <si>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</si>
  <si>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</si>
  <si>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</si>
  <si>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</si>
  <si>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</si>
  <si>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</si>
  <si>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</si>
  <si>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</si>
  <si>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</si>
  <si>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</si>
  <si>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</si>
  <si>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</si>
  <si>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</si>
  <si>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</si>
  <si>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</si>
  <si>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</si>
  <si>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</si>
  <si>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</si>
  <si>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</si>
  <si>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</si>
  <si>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</si>
  <si>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</si>
  <si>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</si>
  <si>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</si>
  <si>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</si>
  <si>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</si>
  <si>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</si>
  <si>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</si>
  <si>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</si>
  <si>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</si>
  <si>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</si>
  <si>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</si>
  <si>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</si>
  <si>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</si>
  <si>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</si>
  <si>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</si>
  <si>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</si>
  <si>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</si>
  <si>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</si>
  <si>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</si>
  <si>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</si>
  <si>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</si>
  <si>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</si>
  <si>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</si>
  <si>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</si>
  <si>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</si>
  <si>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</si>
  <si>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</si>
  <si>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</si>
  <si>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</si>
  <si>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</si>
  <si>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</si>
  <si>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</si>
  <si>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</si>
  <si>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</si>
  <si>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</si>
  <si>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</si>
  <si>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</si>
  <si>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</si>
  <si>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</si>
  <si>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</si>
  <si>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</si>
  <si>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</si>
  <si>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</si>
  <si>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</si>
  <si>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</si>
  <si>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</si>
  <si>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</si>
  <si>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</si>
  <si>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</si>
  <si>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</si>
  <si>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</si>
  <si>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</si>
  <si>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</si>
  <si>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</si>
  <si>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</si>
  <si>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</si>
  <si>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</si>
  <si>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</si>
  <si>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</si>
  <si>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</si>
  <si>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</si>
  <si>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</si>
  <si>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</si>
  <si>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</si>
  <si>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</si>
  <si>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</si>
  <si>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</si>
  <si>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</si>
  <si>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</si>
  <si>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</si>
  <si>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</si>
  <si>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</si>
  <si>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</si>
  <si>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</si>
  <si>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</si>
  <si>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</si>
  <si>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</si>
  <si>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</si>
  <si>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</si>
  <si>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</si>
  <si>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</si>
  <si>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</si>
  <si>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</si>
  <si>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</si>
  <si>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</si>
  <si>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</si>
  <si>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</si>
  <si>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</si>
  <si>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</si>
  <si>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</si>
  <si>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</si>
  <si>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</si>
  <si>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</si>
  <si>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</si>
  <si>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</si>
  <si>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</si>
  <si>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</si>
  <si>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</si>
  <si>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</si>
  <si>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</si>
  <si>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</si>
  <si>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</si>
  <si>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</si>
  <si>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</si>
  <si>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</si>
  <si>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</si>
  <si>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</si>
  <si>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</si>
  <si>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</si>
  <si>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</si>
  <si>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</si>
  <si>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</si>
  <si>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</si>
  <si>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</si>
  <si>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</si>
  <si>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</si>
  <si>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</si>
  <si>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</si>
  <si>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</si>
  <si>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</si>
  <si>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</si>
  <si>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</si>
  <si>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</si>
  <si>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</si>
  <si>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</si>
  <si>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</si>
  <si>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</si>
  <si>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</si>
  <si>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</si>
  <si>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</si>
  <si>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</si>
  <si>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</si>
  <si>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</si>
  <si>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</si>
  <si>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</si>
  <si>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</si>
  <si>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</si>
  <si>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</si>
  <si>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</si>
  <si>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</si>
  <si>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</si>
  <si>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</si>
  <si>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</si>
  <si>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</si>
  <si>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</si>
  <si>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</si>
  <si>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</si>
  <si>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</si>
  <si>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</si>
  <si>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</si>
  <si>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</si>
  <si>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</si>
  <si>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</si>
  <si>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</si>
  <si>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</si>
  <si>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</si>
  <si>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</si>
  <si>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</si>
  <si>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</si>
  <si>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</si>
  <si>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</si>
  <si>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</si>
  <si>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</si>
  <si>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</si>
  <si>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</si>
  <si>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</si>
  <si>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</si>
  <si>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</si>
  <si>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</si>
  <si>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</si>
  <si>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</si>
  <si>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</si>
  <si>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</si>
  <si>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</si>
  <si>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</si>
  <si>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</si>
  <si>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</si>
  <si>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</si>
  <si>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</si>
  <si>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</si>
  <si>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</si>
  <si>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</si>
  <si>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</si>
  <si>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</si>
  <si>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</si>
  <si>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</si>
  <si>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</si>
  <si>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</si>
  <si>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</si>
  <si>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</si>
  <si>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</si>
  <si>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</si>
  <si>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</si>
  <si>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</si>
  <si>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</si>
  <si>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</si>
  <si>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</si>
  <si>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</si>
  <si>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</si>
  <si>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</si>
  <si>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</si>
  <si>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</si>
  <si>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</si>
  <si>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</si>
  <si>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</si>
  <si>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</si>
  <si>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</si>
  <si>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</si>
  <si>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</si>
  <si>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</si>
  <si>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</si>
  <si>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</si>
  <si>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</si>
  <si>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</si>
  <si>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</si>
  <si>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</si>
  <si>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</si>
  <si>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</si>
  <si>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</si>
  <si>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</si>
  <si>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</si>
  <si>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</si>
  <si>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</si>
  <si>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</si>
  <si>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</si>
  <si>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</si>
  <si>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</si>
  <si>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</si>
  <si>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</si>
  <si>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</si>
  <si>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</si>
  <si>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</si>
  <si>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</si>
  <si>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</si>
  <si>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</si>
  <si>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</si>
  <si>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</si>
  <si>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</si>
  <si>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</si>
  <si>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</si>
  <si>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</si>
  <si>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</si>
  <si>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</si>
  <si>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</si>
  <si>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</si>
  <si>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</si>
  <si>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</si>
  <si>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</si>
  <si>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</si>
  <si>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</si>
  <si>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</si>
  <si>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</si>
  <si>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</si>
  <si>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</si>
  <si>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</si>
  <si>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</si>
  <si>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</si>
  <si>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</si>
  <si>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</si>
  <si>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</si>
  <si>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</si>
  <si>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</si>
  <si>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</si>
  <si>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</si>
  <si>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</si>
  <si>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</si>
  <si>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</si>
  <si>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</si>
  <si>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</si>
  <si>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</si>
  <si>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</si>
  <si>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</si>
  <si>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</si>
  <si>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</si>
  <si>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</si>
  <si>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</si>
  <si>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</si>
  <si>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</si>
  <si>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</si>
  <si>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</si>
  <si>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</si>
  <si>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</si>
  <si>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</si>
  <si>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</si>
  <si>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</si>
  <si>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</si>
  <si>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</si>
  <si>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</si>
  <si>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</si>
  <si>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</si>
  <si>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</si>
  <si>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</si>
  <si>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</si>
  <si>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</si>
  <si>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</si>
  <si>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</si>
  <si>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</si>
  <si>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</si>
  <si>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</si>
  <si>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</si>
  <si>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</si>
  <si>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</si>
  <si>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</si>
  <si>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</si>
  <si>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</si>
  <si>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</si>
  <si>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</si>
  <si>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</si>
  <si>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</si>
  <si>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</si>
  <si>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</si>
  <si>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</si>
  <si>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</si>
  <si>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</si>
  <si>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</si>
  <si>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</si>
  <si>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</si>
  <si>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</si>
  <si>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</si>
  <si>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</si>
  <si>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</si>
  <si>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</si>
  <si>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</si>
  <si>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</si>
  <si>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</si>
  <si>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</si>
  <si>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</si>
  <si>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</si>
  <si>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</si>
  <si>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</si>
  <si>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</si>
  <si>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</si>
  <si>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</si>
  <si>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</si>
  <si>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</si>
  <si>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</si>
  <si>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</si>
  <si>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</si>
  <si>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</si>
  <si>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</si>
  <si>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</si>
  <si>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</si>
  <si>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</si>
  <si>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</si>
  <si>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</si>
  <si>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</si>
  <si>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</si>
  <si>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</si>
  <si>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</si>
  <si>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</si>
  <si>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</si>
  <si>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</si>
  <si>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</si>
  <si>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</si>
  <si>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</si>
  <si>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</si>
  <si>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</si>
  <si>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</si>
  <si>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</si>
  <si>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</si>
  <si>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</si>
  <si>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</si>
  <si>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</si>
  <si>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</si>
  <si>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</si>
  <si>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</si>
  <si>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</si>
  <si>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</si>
  <si>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</si>
  <si>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</si>
  <si>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</si>
  <si>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</si>
  <si>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</si>
  <si>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</si>
  <si>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</si>
  <si>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</si>
  <si>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</si>
  <si>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</si>
  <si>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</si>
  <si>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</si>
  <si>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</si>
  <si>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</si>
  <si>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</si>
  <si>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</si>
  <si>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</si>
  <si>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</si>
  <si>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</si>
  <si>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</si>
  <si>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</si>
  <si>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</si>
  <si>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</si>
  <si>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</si>
  <si>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</si>
  <si>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</si>
  <si>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</si>
  <si>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</si>
  <si>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</si>
  <si>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</si>
  <si>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</si>
  <si>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</si>
  <si>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</si>
  <si>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</si>
  <si>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</si>
  <si>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</si>
  <si>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</si>
  <si>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</si>
  <si>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</si>
  <si>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</si>
  <si>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</si>
  <si>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</si>
  <si>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</si>
  <si>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</si>
  <si>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</si>
  <si>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</si>
  <si>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</si>
  <si>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</si>
  <si>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</si>
  <si>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</si>
  <si>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</si>
  <si>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</si>
  <si>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</si>
  <si>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</si>
  <si>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</si>
  <si>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</si>
  <si>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</si>
  <si>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</si>
  <si>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</si>
  <si>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</si>
  <si>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</si>
  <si>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</si>
  <si>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</si>
  <si>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</si>
  <si>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</si>
  <si>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</si>
  <si>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</si>
  <si>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</si>
  <si>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</si>
  <si>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</si>
  <si>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</si>
  <si>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</si>
  <si>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</si>
  <si>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</si>
  <si>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</si>
  <si>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</si>
  <si>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</si>
  <si>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</si>
  <si>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</si>
  <si>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</si>
  <si>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</si>
  <si>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</si>
  <si>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</si>
  <si>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</si>
  <si>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</si>
  <si>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</si>
  <si>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</si>
  <si>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</si>
  <si>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</si>
  <si>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</si>
  <si>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</si>
  <si>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</si>
  <si>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</si>
  <si>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</si>
  <si>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</si>
  <si>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</si>
  <si>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</si>
  <si>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</si>
  <si>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</si>
  <si>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</si>
  <si>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</si>
  <si>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</si>
  <si>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</si>
  <si>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</si>
  <si>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</si>
  <si>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</si>
  <si>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</si>
  <si>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</si>
  <si>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</si>
  <si>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</si>
  <si>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</si>
  <si>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</si>
  <si>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</si>
  <si>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</si>
  <si>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</si>
  <si>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</si>
  <si>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</si>
  <si>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</si>
  <si>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</si>
  <si>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</si>
  <si>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</si>
  <si>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</si>
  <si>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</si>
  <si>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</si>
  <si>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</si>
  <si>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</si>
  <si>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</si>
  <si>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</si>
  <si>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</si>
  <si>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</si>
  <si>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</si>
  <si>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</si>
  <si>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</si>
  <si>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</si>
  <si>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</si>
  <si>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</si>
  <si>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</si>
  <si>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</si>
  <si>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</si>
  <si>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</si>
  <si>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</si>
  <si>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</si>
  <si>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</si>
  <si>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</si>
  <si>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</si>
  <si>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</si>
  <si>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</si>
  <si>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</si>
  <si>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</si>
  <si>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</si>
  <si>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</si>
  <si>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</si>
  <si>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</si>
  <si>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</si>
  <si>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</si>
  <si>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</si>
  <si>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</si>
  <si>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</si>
  <si>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</si>
  <si>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</si>
  <si>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</si>
  <si>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</si>
  <si>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</si>
  <si>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</si>
  <si>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</si>
  <si>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</si>
  <si>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</si>
  <si>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</si>
  <si>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</si>
  <si>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</si>
  <si>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</si>
  <si>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</si>
  <si>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</si>
  <si>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</si>
  <si>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</si>
  <si>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</si>
  <si>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</si>
  <si>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</si>
  <si>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</si>
  <si>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</si>
  <si>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</si>
  <si>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</si>
  <si>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</si>
  <si>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</si>
  <si>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</si>
  <si>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</si>
  <si>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</si>
  <si>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</si>
  <si>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</si>
  <si>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</si>
  <si>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</si>
  <si>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</si>
  <si>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</si>
  <si>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</si>
  <si>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</si>
  <si>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</si>
  <si>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</si>
  <si>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</si>
  <si>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</si>
  <si>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</si>
  <si>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</si>
  <si>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</si>
  <si>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</si>
  <si>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</si>
  <si>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</si>
  <si>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</si>
  <si>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</si>
  <si>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</si>
  <si>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</si>
  <si>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</si>
  <si>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</si>
  <si>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</si>
  <si>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</si>
  <si>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</si>
  <si>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</si>
  <si>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</si>
  <si>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</si>
  <si>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</si>
  <si>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</si>
  <si>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</si>
  <si>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</si>
  <si>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</si>
  <si>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</si>
  <si>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</si>
  <si>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</si>
  <si>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</si>
  <si>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</si>
  <si>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</si>
  <si>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</si>
  <si>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</si>
  <si>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</si>
  <si>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</si>
  <si>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</si>
  <si>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</si>
  <si>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</si>
  <si>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</si>
  <si>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</si>
  <si>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</si>
  <si>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</si>
  <si>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</si>
  <si>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</si>
  <si>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</si>
  <si>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</si>
  <si>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</si>
  <si>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</si>
  <si>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</si>
  <si>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</si>
  <si>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</si>
  <si>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</si>
  <si>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</si>
  <si>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</si>
  <si>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</si>
  <si>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</si>
  <si>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</si>
  <si>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</si>
  <si>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</si>
  <si>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</si>
  <si>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</si>
  <si>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</si>
  <si>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</si>
  <si>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</si>
  <si>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</si>
  <si>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</si>
  <si>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</si>
  <si>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</si>
  <si>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</si>
  <si>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</si>
  <si>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</si>
  <si>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</si>
  <si>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</si>
  <si>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</si>
  <si>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</si>
  <si>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</si>
  <si>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</si>
  <si>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</si>
  <si>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</si>
  <si>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</si>
  <si>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</si>
  <si>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</si>
  <si>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</si>
  <si>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</si>
  <si>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</si>
  <si>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</si>
  <si>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</si>
  <si>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</si>
  <si>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</si>
  <si>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</si>
  <si>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</si>
  <si>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</si>
  <si>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</si>
  <si>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</si>
  <si>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</si>
  <si>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</si>
  <si>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</si>
  <si>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</si>
  <si>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</si>
  <si>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</si>
  <si>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</si>
  <si>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</si>
  <si>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</si>
  <si>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</si>
  <si>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</si>
  <si>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</si>
  <si>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</si>
  <si>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</si>
  <si>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</si>
  <si>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</si>
  <si>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</si>
  <si>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</si>
  <si>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</si>
  <si>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</si>
  <si>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</si>
  <si>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</si>
  <si>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</si>
  <si>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</si>
  <si>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</si>
  <si>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</si>
  <si>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</si>
  <si>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</si>
  <si>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</si>
  <si>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</si>
  <si>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</si>
  <si>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</si>
  <si>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</si>
  <si>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</si>
  <si>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</si>
  <si>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</si>
  <si>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</si>
  <si>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</si>
  <si>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</si>
  <si>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</si>
  <si>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</si>
  <si>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</si>
  <si>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</si>
  <si>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</si>
  <si>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</si>
  <si>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</si>
  <si>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</si>
  <si>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</si>
  <si>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</si>
  <si>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</si>
  <si>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</si>
  <si>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</si>
  <si>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</si>
  <si>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</si>
  <si>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</si>
  <si>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</si>
  <si>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</si>
  <si>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</si>
  <si>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</si>
  <si>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</si>
  <si>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</si>
  <si>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</si>
  <si>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</si>
  <si>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</si>
  <si>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</si>
  <si>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</si>
  <si>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</si>
  <si>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</si>
  <si>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</si>
  <si>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</si>
  <si>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</si>
  <si>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</si>
  <si>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</si>
  <si>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</si>
  <si>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</si>
  <si>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</si>
  <si>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</si>
  <si>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</si>
  <si>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</si>
  <si>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</si>
  <si>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</si>
  <si>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</si>
  <si>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</si>
  <si>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</si>
  <si>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</si>
  <si>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</si>
  <si>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</si>
  <si>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</si>
  <si>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</si>
  <si>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</si>
  <si>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</si>
  <si>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</si>
  <si>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</si>
  <si>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</si>
  <si>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</si>
  <si>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</si>
  <si>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</si>
  <si>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</si>
  <si>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</si>
  <si>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</si>
  <si>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</si>
  <si>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</si>
  <si>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</si>
  <si>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</si>
  <si>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</si>
  <si>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</si>
  <si>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</si>
  <si>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</si>
  <si>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</si>
  <si>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</si>
  <si>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</si>
  <si>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</si>
  <si>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</si>
  <si>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</si>
  <si>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</si>
  <si>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</si>
  <si>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</si>
  <si>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</si>
  <si>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</si>
  <si>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</si>
  <si>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</si>
  <si>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</si>
  <si>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</si>
  <si>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</si>
  <si>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</si>
  <si>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</si>
  <si>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</si>
  <si>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</si>
  <si>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</si>
  <si>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</si>
  <si>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</si>
  <si>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</si>
  <si>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</si>
  <si>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</si>
  <si>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</si>
  <si>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</si>
  <si>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</si>
  <si>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</si>
  <si>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</si>
  <si>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</si>
  <si>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</si>
  <si>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</si>
  <si>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</si>
  <si>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</si>
  <si>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</si>
  <si>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</si>
  <si>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</si>
  <si>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</si>
  <si>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</si>
  <si>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</si>
  <si>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</si>
  <si>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</si>
  <si>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</si>
  <si>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</si>
  <si>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</si>
  <si>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</si>
  <si>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</si>
  <si>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</si>
  <si>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</si>
  <si>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</si>
  <si>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</si>
  <si>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</si>
  <si>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</si>
  <si>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</si>
  <si>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</si>
  <si>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</si>
  <si>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</si>
  <si>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</si>
  <si>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</si>
  <si>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</si>
  <si>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</si>
  <si>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</si>
  <si>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</si>
  <si>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</si>
  <si>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</si>
  <si>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</si>
  <si>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</si>
  <si>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</si>
  <si>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</si>
  <si>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</si>
  <si>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</si>
  <si>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</si>
  <si>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</si>
  <si>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</si>
  <si>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</si>
  <si>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</si>
  <si>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</si>
  <si>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</si>
  <si>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</si>
  <si>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</si>
  <si>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</si>
  <si>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</si>
  <si>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</si>
  <si>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</si>
  <si>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</si>
  <si>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</si>
  <si>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</si>
  <si>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</si>
  <si>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</si>
  <si>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</si>
  <si>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</si>
  <si>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</si>
  <si>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</si>
  <si>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</si>
  <si>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</si>
  <si>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</si>
  <si>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</si>
  <si>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</si>
  <si>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</si>
  <si>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</si>
  <si>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</si>
  <si>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</si>
  <si>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</si>
  <si>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</si>
  <si>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</si>
  <si>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</si>
  <si>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</si>
  <si>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</si>
  <si>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</si>
  <si>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</si>
  <si>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</si>
  <si>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</si>
  <si>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</si>
  <si>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</si>
  <si>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</si>
  <si>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</si>
  <si>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</si>
  <si>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</si>
  <si>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</si>
  <si>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</si>
  <si>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</si>
  <si>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</si>
  <si>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</si>
  <si>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</si>
  <si>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</si>
  <si>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</si>
  <si>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</si>
  <si>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</si>
  <si>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</si>
  <si>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</si>
  <si>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</si>
  <si>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</si>
  <si>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</si>
  <si>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</si>
  <si>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</si>
  <si>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</si>
  <si>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</si>
  <si>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</si>
  <si>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</si>
  <si>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</si>
  <si>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</si>
  <si>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</si>
  <si>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</si>
  <si>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</si>
  <si>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</si>
  <si>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</si>
  <si>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</si>
  <si>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</si>
  <si>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</si>
  <si>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</si>
  <si>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</si>
  <si>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</si>
  <si>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</si>
  <si>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</si>
  <si>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</si>
  <si>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</si>
  <si>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</si>
  <si>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</si>
  <si>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</si>
  <si>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</si>
  <si>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</si>
  <si>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</si>
  <si>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</si>
  <si>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</si>
  <si>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</si>
  <si>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</si>
  <si>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</si>
  <si>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</si>
  <si>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</si>
  <si>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</si>
  <si>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</si>
  <si>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</si>
  <si>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</si>
  <si>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</si>
  <si>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</si>
  <si>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</si>
  <si>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</si>
  <si>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</si>
  <si>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</si>
  <si>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</si>
  <si>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</si>
  <si>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</si>
  <si>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</si>
  <si>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</si>
  <si>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</si>
  <si>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</si>
  <si>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</si>
  <si>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</si>
  <si>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</si>
  <si>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</si>
  <si>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</si>
  <si>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</si>
  <si>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</si>
  <si>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</si>
  <si>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</si>
  <si>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</si>
  <si>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</si>
  <si>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</si>
  <si>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</si>
  <si>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</si>
  <si>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</si>
  <si>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</si>
  <si>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</si>
  <si>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</si>
  <si>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</si>
  <si>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</si>
  <si>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</si>
  <si>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</si>
  <si>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</si>
  <si>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</si>
  <si>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</si>
  <si>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</si>
  <si>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</si>
  <si>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</si>
  <si>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</si>
  <si>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</si>
  <si>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</si>
  <si>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</si>
  <si>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</si>
  <si>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</si>
  <si>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</si>
  <si>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</si>
  <si>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</si>
  <si>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</si>
  <si>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</si>
  <si>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</si>
  <si>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</si>
  <si>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</si>
  <si>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</si>
  <si>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</si>
  <si>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</si>
  <si>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</si>
  <si>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</si>
  <si>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</si>
  <si>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</si>
  <si>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</si>
  <si>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</si>
  <si>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</si>
  <si>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</si>
  <si>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</si>
  <si>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</si>
  <si>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</si>
  <si>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</si>
  <si>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</si>
  <si>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</si>
  <si>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</si>
  <si>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</si>
  <si>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</si>
  <si>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</si>
  <si>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</si>
  <si>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</si>
  <si>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</si>
  <si>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</si>
  <si>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</si>
  <si>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</si>
  <si>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</si>
  <si>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</si>
  <si>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</si>
  <si>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</si>
  <si>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</si>
  <si>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</si>
  <si>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</si>
  <si>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</si>
  <si>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</si>
  <si>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</si>
  <si>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</si>
  <si>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</si>
  <si>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</si>
  <si>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</si>
  <si>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</si>
  <si>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</si>
  <si>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</si>
  <si>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</si>
  <si>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</si>
  <si>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</si>
  <si>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</si>
  <si>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</si>
  <si>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</si>
  <si>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</si>
  <si>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</si>
  <si>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</si>
  <si>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</si>
  <si>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</si>
  <si>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</si>
  <si>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</si>
  <si>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</si>
  <si>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</si>
  <si>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</si>
  <si>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</si>
  <si>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</si>
  <si>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</si>
  <si>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</si>
  <si>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</si>
  <si>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</si>
  <si>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</si>
  <si>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</si>
  <si>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</si>
  <si>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</si>
  <si>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</si>
  <si>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</si>
  <si>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</si>
  <si>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</si>
  <si>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</si>
  <si>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</si>
  <si>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</si>
  <si>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</si>
  <si>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</si>
  <si>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</si>
  <si>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</si>
  <si>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</si>
  <si>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</si>
  <si>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</si>
  <si>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</si>
  <si>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</si>
  <si>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</si>
  <si>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</si>
  <si>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</si>
  <si>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</si>
  <si>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</si>
  <si>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</si>
  <si>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</si>
  <si>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</si>
  <si>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</si>
  <si>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</si>
  <si>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</si>
  <si>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</si>
  <si>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</si>
  <si>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</si>
  <si>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</si>
  <si>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</si>
  <si>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</si>
  <si>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</si>
  <si>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</si>
  <si>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</si>
  <si>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</si>
  <si>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</si>
  <si>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</si>
  <si>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</si>
  <si>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</si>
  <si>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</si>
  <si>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</si>
  <si>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</si>
  <si>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</si>
  <si>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</si>
  <si>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</si>
  <si>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</si>
  <si>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</si>
  <si>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</si>
  <si>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</si>
  <si>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</si>
  <si>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</si>
  <si>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</si>
  <si>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</si>
  <si>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</si>
  <si>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</si>
  <si>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</si>
  <si>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</si>
  <si>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</si>
  <si>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</si>
  <si>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</si>
  <si>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</si>
  <si>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</si>
  <si>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</si>
  <si>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</si>
  <si>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</si>
  <si>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</si>
  <si>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</si>
  <si>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</si>
  <si>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</si>
  <si>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</si>
  <si>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</si>
  <si>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</si>
  <si>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</si>
  <si>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</si>
  <si>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</si>
  <si>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</si>
  <si>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</si>
  <si>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</si>
  <si>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</si>
  <si>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</si>
  <si>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</si>
  <si>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</si>
  <si>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</si>
  <si>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</si>
  <si>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</si>
  <si>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</si>
  <si>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</si>
  <si>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</si>
  <si>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</si>
  <si>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</si>
  <si>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</si>
  <si>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</si>
  <si>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</si>
  <si>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</si>
  <si>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</si>
  <si>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</si>
  <si>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</si>
  <si>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</si>
  <si>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</si>
  <si>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</si>
  <si>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</si>
  <si>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</si>
  <si>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</si>
  <si>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</si>
  <si>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</si>
  <si>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</si>
  <si>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</si>
  <si>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</si>
  <si>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</si>
  <si>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</si>
  <si>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</si>
  <si>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</si>
  <si>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</si>
  <si>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</si>
  <si>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</si>
  <si>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</si>
  <si>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</si>
  <si>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</si>
  <si>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</si>
  <si>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</si>
  <si>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</si>
  <si>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</si>
  <si>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</si>
  <si>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</si>
  <si>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</si>
  <si>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</si>
  <si>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</si>
  <si>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</si>
  <si>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</si>
  <si>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</si>
  <si>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</si>
  <si>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</si>
  <si>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</si>
  <si>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</si>
  <si>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</si>
  <si>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</si>
  <si>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</si>
  <si>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</si>
  <si>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</si>
  <si>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</si>
  <si>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</si>
  <si>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</si>
  <si>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</si>
  <si>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</si>
  <si>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</si>
  <si>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</si>
  <si>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</si>
  <si>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</si>
  <si>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</si>
  <si>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</si>
  <si>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</si>
  <si>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</si>
  <si>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</si>
  <si>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</si>
  <si>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</si>
  <si>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</si>
  <si>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</si>
  <si>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</si>
  <si>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</si>
  <si>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</si>
  <si>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</si>
  <si>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</si>
  <si>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</si>
  <si>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</si>
  <si>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</si>
  <si>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</si>
  <si>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</si>
  <si>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</si>
  <si>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</si>
  <si>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</si>
  <si>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</si>
  <si>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</si>
  <si>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</si>
  <si>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</si>
  <si>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</si>
  <si>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</si>
  <si>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</si>
  <si>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</si>
  <si>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</si>
  <si>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</si>
  <si>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</si>
  <si>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</si>
  <si>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</si>
  <si>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</si>
  <si>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</si>
  <si>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</si>
  <si>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</si>
  <si>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</si>
  <si>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</si>
  <si>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</si>
  <si>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</si>
  <si>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</si>
  <si>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</si>
  <si>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</si>
  <si>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</si>
  <si>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</si>
  <si>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</si>
  <si>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</si>
  <si>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</si>
  <si>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</si>
  <si>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</si>
  <si>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</si>
  <si>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</si>
  <si>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</si>
  <si>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</si>
  <si>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</si>
  <si>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</si>
  <si>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</si>
  <si>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</si>
  <si>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</si>
  <si>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</si>
  <si>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</si>
  <si>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</si>
  <si>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</si>
  <si>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</si>
  <si>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</si>
  <si>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</si>
  <si>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</si>
  <si>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</si>
  <si>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</si>
  <si>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</si>
  <si>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</si>
  <si>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</si>
  <si>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</si>
  <si>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</si>
  <si>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</si>
  <si>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</si>
  <si>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</si>
  <si>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</si>
  <si>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</si>
  <si>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</si>
  <si>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</si>
  <si>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</si>
  <si>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</si>
  <si>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</si>
  <si>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</si>
  <si>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</si>
  <si>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</si>
  <si>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</si>
  <si>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</si>
  <si>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</si>
  <si>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</si>
  <si>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</si>
  <si>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</si>
  <si>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</si>
  <si>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</si>
  <si>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</si>
  <si>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</si>
  <si>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</si>
  <si>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</si>
  <si>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</si>
  <si>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</si>
  <si>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</si>
  <si>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</si>
  <si>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</si>
  <si>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</si>
  <si>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</si>
  <si>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</si>
  <si>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</si>
  <si>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</si>
  <si>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</si>
  <si>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</si>
  <si>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</si>
  <si>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</si>
  <si>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</si>
  <si>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</si>
  <si>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</si>
  <si>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</si>
  <si>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</si>
  <si>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</si>
  <si>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</si>
  <si>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</si>
  <si>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</si>
  <si>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</si>
  <si>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</si>
  <si>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</si>
  <si>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</si>
  <si>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</si>
  <si>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</si>
  <si>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</si>
  <si>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</si>
  <si>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</si>
  <si>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</si>
  <si>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</si>
  <si>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</si>
  <si>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</si>
  <si>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</si>
  <si>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</si>
  <si>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</si>
  <si>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</si>
  <si>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</si>
  <si>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</si>
  <si>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</si>
  <si>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</si>
  <si>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</si>
  <si>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</si>
  <si>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</si>
  <si>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</si>
  <si>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</si>
  <si>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</si>
  <si>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</si>
  <si>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</si>
  <si>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</si>
  <si>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</si>
  <si>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</si>
  <si>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</si>
  <si>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</si>
  <si>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</si>
  <si>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</si>
  <si>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</si>
  <si>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</si>
  <si>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</si>
  <si>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</si>
  <si>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</si>
  <si>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</si>
  <si>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</si>
  <si>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</si>
  <si>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</si>
  <si>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</si>
  <si>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</si>
  <si>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</si>
  <si>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</si>
  <si>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</si>
  <si>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</si>
  <si>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</si>
  <si>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</si>
  <si>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</si>
  <si>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</si>
  <si>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</si>
  <si>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</si>
  <si>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</si>
  <si>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</si>
  <si>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</si>
  <si>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</si>
  <si>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</si>
  <si>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</si>
  <si>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</si>
  <si>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</si>
  <si>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</si>
  <si>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</si>
  <si>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</si>
  <si>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</si>
  <si>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</si>
  <si>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</si>
  <si>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</si>
  <si>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</si>
  <si>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</si>
  <si>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</si>
  <si>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</si>
  <si>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</si>
  <si>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</si>
  <si>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</si>
  <si>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</si>
  <si>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</si>
  <si>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</si>
  <si>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</si>
  <si>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</si>
  <si>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</si>
  <si>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</si>
  <si>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</si>
  <si>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</si>
  <si>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</si>
  <si>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</si>
  <si>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</si>
  <si>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</si>
  <si>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</si>
  <si>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</si>
  <si>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</si>
  <si>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</si>
  <si>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</si>
  <si>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</si>
  <si>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</si>
  <si>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</si>
  <si>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</si>
  <si>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</si>
  <si>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</si>
  <si>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</si>
  <si>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</si>
  <si>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</si>
  <si>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</si>
  <si>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</si>
  <si>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</si>
  <si>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</si>
  <si>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</si>
  <si>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</si>
  <si>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</si>
  <si>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</si>
  <si>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</si>
  <si>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</si>
  <si>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</si>
  <si>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</si>
  <si>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</si>
  <si>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</si>
  <si>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</si>
  <si>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</si>
  <si>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</si>
  <si>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</si>
  <si>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</si>
  <si>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</si>
  <si>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</si>
  <si>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</si>
  <si>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</si>
  <si>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</si>
  <si>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</si>
  <si>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</si>
  <si>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</si>
  <si>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</si>
  <si>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</si>
  <si>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</si>
  <si>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</si>
  <si>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</si>
  <si>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</si>
  <si>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</si>
  <si>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</si>
  <si>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</si>
  <si>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</si>
  <si>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</si>
  <si>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</si>
  <si>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</si>
  <si>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</si>
  <si>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</si>
  <si>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</si>
  <si>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</si>
  <si>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</si>
  <si>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</si>
  <si>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</si>
  <si>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</si>
  <si>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</si>
  <si>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</si>
  <si>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</si>
  <si>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</si>
  <si>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</si>
  <si>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</si>
  <si>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</si>
  <si>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</si>
  <si>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</si>
  <si>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</si>
  <si>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</si>
  <si>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</si>
  <si>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</si>
  <si>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</si>
  <si>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</si>
  <si>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</si>
  <si>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</si>
  <si>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</si>
  <si>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</si>
  <si>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</si>
  <si>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</si>
  <si>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</si>
  <si>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</si>
  <si>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</si>
  <si>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</si>
  <si>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</si>
  <si>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</si>
  <si>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</si>
  <si>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</si>
  <si>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</si>
  <si>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</si>
  <si>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</si>
  <si>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</si>
  <si>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</si>
  <si>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</si>
  <si>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</si>
  <si>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</si>
  <si>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</si>
  <si>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</si>
  <si>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</si>
  <si>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</si>
  <si>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</si>
  <si>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</si>
  <si>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</si>
  <si>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</si>
  <si>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</si>
  <si>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</si>
  <si>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</si>
  <si>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</si>
  <si>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</si>
  <si>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</si>
  <si>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</si>
  <si>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</si>
  <si>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</si>
  <si>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</si>
  <si>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</si>
  <si>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</si>
  <si>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</si>
  <si>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</si>
  <si>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</si>
  <si>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</si>
  <si>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</si>
  <si>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</si>
  <si>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</si>
  <si>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</si>
  <si>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</si>
  <si>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</si>
  <si>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</si>
  <si>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</si>
  <si>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</si>
  <si>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</si>
  <si>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</si>
  <si>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</si>
  <si>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</si>
  <si>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</si>
  <si>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</si>
  <si>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</si>
  <si>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</si>
  <si>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</si>
  <si>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</si>
  <si>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</si>
  <si>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</si>
  <si>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</si>
  <si>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</si>
  <si>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</si>
  <si>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</si>
  <si>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</si>
  <si>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</si>
  <si>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</si>
  <si>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</si>
  <si>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</si>
  <si>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</si>
  <si>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</si>
  <si>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</si>
  <si>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</si>
  <si>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</si>
  <si>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</si>
  <si>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</si>
  <si>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</si>
  <si>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</si>
  <si>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</si>
  <si>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</si>
  <si>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</si>
  <si>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</si>
  <si>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</si>
  <si>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</si>
  <si>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</si>
  <si>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</si>
  <si>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</si>
  <si>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</si>
  <si>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</si>
  <si>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</si>
  <si>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</si>
  <si>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</si>
  <si>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</si>
  <si>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</si>
  <si>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</si>
  <si>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</si>
  <si>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</si>
  <si>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</si>
  <si>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</si>
  <si>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</si>
  <si>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</si>
  <si>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</si>
  <si>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</si>
  <si>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</si>
  <si>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</si>
  <si>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</si>
  <si>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</si>
  <si>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</si>
  <si>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</si>
  <si>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</si>
  <si>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</si>
  <si>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</si>
  <si>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</si>
  <si>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</si>
  <si>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</si>
  <si>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</si>
  <si>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</si>
  <si>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</si>
  <si>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</si>
  <si>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</si>
  <si>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</si>
  <si>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</si>
  <si>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</si>
  <si>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</si>
  <si>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</si>
  <si>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</si>
  <si>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</si>
  <si>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</si>
  <si>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</si>
  <si>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</si>
  <si>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</si>
  <si>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</si>
  <si>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</si>
  <si>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</si>
  <si>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</si>
  <si>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</si>
  <si>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</si>
  <si>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</si>
  <si>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</si>
  <si>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</si>
  <si>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</si>
  <si>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</si>
  <si>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</si>
  <si>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</si>
  <si>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</si>
  <si>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</si>
  <si>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</si>
  <si>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</si>
  <si>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</si>
  <si>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</si>
  <si>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</si>
  <si>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</si>
  <si>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</si>
  <si>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</si>
  <si>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</si>
  <si>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</si>
  <si>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</si>
  <si>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</si>
  <si>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</si>
  <si>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</si>
  <si>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</si>
  <si>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</si>
  <si>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</si>
  <si>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</si>
  <si>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</si>
  <si>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</si>
  <si>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</si>
  <si>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</si>
  <si>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</si>
  <si>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</si>
  <si>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</si>
  <si>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</si>
  <si>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</si>
  <si>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</si>
  <si>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</si>
  <si>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</si>
  <si>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</si>
  <si>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</si>
  <si>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</si>
  <si>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</si>
  <si>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</si>
  <si>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</si>
  <si>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</si>
  <si>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</si>
  <si>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</si>
  <si>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</si>
  <si>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</si>
  <si>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</si>
  <si>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</si>
  <si>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</si>
  <si>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</si>
  <si>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</si>
  <si>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</si>
  <si>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</si>
  <si>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</si>
  <si>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</si>
  <si>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</si>
  <si>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</si>
  <si>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</si>
  <si>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</si>
  <si>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</si>
  <si>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</si>
  <si>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</si>
  <si>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</si>
  <si>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</si>
  <si>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</si>
  <si>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</si>
  <si>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</si>
  <si>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</si>
  <si>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</si>
  <si>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</si>
  <si>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</si>
  <si>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</si>
  <si>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</si>
  <si>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</si>
  <si>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</si>
  <si>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</si>
  <si>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</si>
  <si>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</si>
  <si>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</si>
  <si>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</si>
  <si>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</si>
  <si>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</si>
  <si>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</si>
  <si>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</si>
  <si>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</si>
  <si>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</si>
  <si>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</si>
  <si>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</si>
  <si>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</si>
  <si>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</si>
  <si>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</si>
  <si>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</si>
  <si>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</si>
  <si>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</si>
  <si>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</si>
  <si>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</si>
  <si>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</si>
  <si>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</si>
  <si>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</si>
  <si>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</si>
  <si>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</si>
  <si>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</si>
  <si>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</si>
  <si>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</si>
  <si>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</si>
  <si>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</si>
  <si>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</si>
  <si>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</si>
  <si>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</si>
  <si>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</si>
  <si>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</si>
  <si>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</si>
  <si>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</si>
  <si>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</si>
  <si>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</si>
  <si>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</si>
  <si>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</si>
  <si>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</si>
  <si>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</si>
  <si>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</si>
  <si>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</si>
  <si>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</si>
  <si>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</si>
  <si>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</si>
  <si>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</si>
  <si>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</si>
  <si>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</si>
  <si>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</si>
  <si>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</si>
  <si>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</si>
  <si>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</si>
  <si>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</si>
  <si>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</si>
  <si>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</si>
  <si>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</si>
  <si>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</si>
  <si>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</si>
  <si>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</si>
  <si>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</si>
  <si>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</si>
  <si>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</si>
  <si>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</si>
  <si>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</si>
  <si>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</si>
  <si>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</si>
  <si>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</si>
  <si>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</si>
  <si>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</si>
  <si>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</si>
  <si>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</si>
  <si>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</si>
  <si>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</si>
  <si>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</si>
  <si>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</si>
  <si>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</si>
  <si>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</si>
  <si>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</si>
  <si>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</si>
  <si>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</si>
  <si>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</si>
  <si>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</si>
  <si>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</si>
  <si>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</si>
  <si>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</si>
  <si>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</si>
  <si>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</si>
  <si>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</si>
  <si>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</si>
  <si>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</si>
  <si>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</si>
  <si>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</si>
  <si>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</si>
  <si>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</si>
  <si>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</si>
  <si>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</si>
  <si>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</si>
  <si>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</si>
  <si>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</si>
  <si>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</si>
  <si>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</si>
  <si>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</si>
  <si>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</si>
  <si>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</si>
  <si>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</si>
  <si>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</si>
  <si>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</si>
  <si>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</si>
  <si>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</si>
  <si>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</si>
  <si>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</si>
  <si>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</si>
  <si>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</si>
  <si>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</si>
  <si>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</si>
  <si>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</si>
  <si>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</si>
  <si>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</si>
  <si>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</si>
  <si>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</si>
  <si>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</si>
  <si>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</si>
  <si>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</si>
  <si>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</si>
  <si>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</si>
  <si>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</si>
  <si>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</si>
  <si>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</si>
  <si>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</si>
  <si>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</si>
  <si>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</si>
  <si>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</si>
  <si>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</si>
  <si>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</si>
  <si>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</si>
  <si>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</si>
  <si>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</si>
  <si>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</si>
  <si>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</si>
  <si>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</si>
  <si>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</si>
  <si>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</si>
  <si>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</si>
  <si>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</si>
  <si>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</si>
  <si>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</si>
  <si>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</si>
  <si>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</si>
  <si>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</si>
  <si>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</si>
  <si>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</si>
  <si>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</si>
  <si>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</si>
  <si>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</si>
  <si>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</si>
  <si>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</si>
  <si>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</si>
  <si>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</si>
  <si>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</si>
  <si>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</si>
  <si>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</si>
  <si>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</si>
  <si>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</si>
  <si>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</si>
  <si>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</si>
  <si>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</si>
  <si>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</si>
  <si>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</si>
  <si>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</si>
  <si>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</si>
  <si>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</si>
  <si>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</si>
  <si>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</si>
  <si>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</si>
  <si>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</si>
  <si>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</si>
  <si>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</si>
  <si>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</si>
  <si>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</si>
  <si>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</si>
  <si>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</si>
  <si>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</si>
  <si>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</si>
  <si>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</si>
  <si>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</si>
  <si>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</si>
  <si>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</si>
  <si>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</si>
  <si>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</si>
  <si>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</si>
  <si>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</si>
  <si>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</si>
  <si>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</si>
  <si>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</si>
  <si>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</si>
  <si>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</si>
  <si>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</si>
  <si>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</si>
  <si>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</si>
  <si>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</si>
  <si>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</si>
  <si>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</si>
  <si>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</si>
  <si>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</si>
  <si>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</si>
  <si>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</si>
  <si>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</si>
  <si>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</si>
  <si>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</si>
  <si>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</si>
  <si>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</si>
  <si>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</si>
  <si>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</si>
  <si>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</si>
  <si>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</si>
  <si>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</si>
  <si>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</si>
  <si>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</si>
  <si>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</si>
  <si>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</si>
  <si>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</si>
  <si>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</si>
  <si>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</si>
  <si>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</si>
  <si>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</si>
  <si>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</si>
  <si>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</si>
  <si>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</si>
  <si>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</si>
  <si>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</si>
  <si>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</si>
  <si>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</si>
  <si>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</si>
  <si>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</si>
  <si>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</si>
  <si>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</si>
  <si>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</si>
  <si>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</si>
  <si>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</si>
  <si>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</si>
  <si>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</si>
  <si>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</si>
  <si>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</si>
  <si>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</si>
  <si>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</si>
  <si>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</si>
  <si>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</si>
  <si>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</si>
  <si>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</si>
  <si>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</si>
  <si>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</si>
  <si>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</si>
  <si>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</si>
  <si>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</si>
  <si>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</si>
  <si>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</si>
  <si>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</si>
  <si>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</si>
  <si>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</si>
  <si>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</si>
  <si>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</si>
  <si>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</si>
  <si>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</si>
  <si>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</si>
  <si>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</si>
  <si>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</si>
  <si>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</si>
  <si>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</si>
  <si>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</si>
  <si>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</si>
  <si>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</si>
  <si>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</si>
  <si>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</si>
  <si>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</si>
  <si>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</si>
  <si>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</si>
  <si>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</si>
  <si>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</si>
  <si>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</si>
  <si>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</si>
  <si>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</si>
  <si>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</si>
  <si>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</si>
  <si>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</si>
  <si>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</si>
  <si>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</si>
  <si>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</si>
  <si>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</si>
  <si>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</si>
  <si>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</si>
  <si>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</si>
  <si>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</si>
  <si>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</si>
  <si>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</si>
  <si>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</si>
  <si>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</si>
  <si>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</si>
  <si>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</si>
  <si>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</si>
  <si>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</si>
  <si>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</si>
  <si>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</si>
  <si>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</si>
  <si>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</si>
  <si>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</si>
  <si>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</si>
  <si>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</si>
  <si>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</si>
  <si>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</si>
  <si>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</si>
  <si>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</si>
  <si>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</si>
  <si>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</si>
  <si>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</si>
  <si>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</si>
  <si>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</si>
  <si>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</si>
  <si>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</si>
  <si>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</si>
  <si>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</si>
  <si>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</si>
  <si>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</si>
  <si>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</si>
  <si>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</si>
  <si>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</si>
  <si>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</si>
  <si>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</si>
  <si>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</si>
  <si>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</si>
  <si>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</si>
  <si>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</si>
  <si>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</si>
  <si>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</si>
  <si>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</si>
  <si>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</si>
  <si>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</si>
  <si>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</si>
  <si>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</si>
  <si>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</si>
  <si>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</si>
  <si>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</si>
  <si>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</si>
  <si>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</si>
  <si>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</si>
  <si>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</si>
  <si>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</si>
  <si>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</si>
  <si>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</si>
  <si>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</si>
  <si>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</si>
  <si>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</si>
  <si>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</si>
  <si>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</si>
  <si>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</si>
  <si>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</si>
  <si>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</si>
  <si>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</si>
  <si>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</si>
  <si>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</si>
  <si>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</si>
  <si>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</si>
  <si>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</si>
  <si>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</si>
  <si>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</si>
  <si>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</si>
  <si>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</si>
  <si>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</si>
  <si>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</si>
  <si>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</si>
  <si>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</si>
  <si>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</si>
  <si>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</si>
  <si>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</si>
  <si>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</si>
  <si>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</si>
  <si>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</si>
  <si>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</si>
  <si>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</si>
  <si>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</si>
  <si>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</si>
  <si>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</si>
  <si>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</si>
  <si>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</si>
  <si>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</si>
  <si>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</si>
  <si>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</si>
  <si>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</si>
  <si>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</si>
  <si>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</si>
  <si>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</si>
  <si>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</si>
  <si>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</si>
  <si>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</si>
  <si>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</si>
  <si>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</si>
  <si>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</si>
  <si>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</si>
  <si>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</si>
  <si>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</si>
  <si>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</si>
  <si>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</si>
  <si>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</si>
  <si>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</si>
  <si>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</si>
  <si>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</si>
  <si>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</si>
  <si>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</si>
  <si>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</si>
  <si>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</si>
  <si>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</si>
  <si>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</si>
  <si>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</si>
  <si>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</si>
  <si>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</si>
  <si>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</si>
  <si>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</si>
  <si>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</si>
  <si>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</si>
  <si>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</si>
  <si>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</si>
  <si>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</si>
  <si>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</si>
  <si>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</si>
  <si>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</si>
  <si>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</si>
  <si>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</si>
  <si>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</si>
  <si>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</si>
  <si>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</si>
  <si>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</si>
  <si>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</si>
  <si>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</si>
  <si>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</si>
  <si>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</si>
  <si>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</si>
  <si>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</si>
  <si>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</si>
  <si>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</si>
  <si>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</si>
  <si>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</si>
  <si>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</si>
  <si>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</si>
  <si>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</si>
  <si>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</si>
  <si>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</si>
  <si>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</si>
  <si>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</si>
  <si>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</si>
  <si>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</si>
  <si>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</si>
  <si>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</si>
  <si>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</si>
  <si>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</si>
  <si>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</si>
  <si>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</si>
  <si>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</si>
  <si>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</si>
  <si>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</si>
  <si>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</si>
  <si>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</si>
  <si>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</si>
  <si>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</si>
  <si>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</si>
  <si>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</si>
  <si>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</si>
  <si>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</si>
  <si>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</si>
  <si>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</si>
  <si>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</si>
  <si>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</si>
  <si>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</si>
  <si>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</si>
  <si>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</si>
  <si>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</si>
  <si>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</si>
  <si>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</si>
  <si>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</si>
  <si>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</si>
  <si>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</si>
  <si>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</si>
  <si>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</si>
  <si>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</si>
  <si>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</si>
  <si>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</si>
  <si>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</si>
  <si>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</si>
  <si>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</si>
  <si>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</si>
  <si>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</si>
  <si>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</si>
  <si>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</si>
  <si>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</si>
  <si>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</si>
  <si>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</si>
  <si>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</si>
  <si>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</si>
  <si>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</si>
  <si>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</si>
  <si>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</si>
  <si>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</si>
  <si>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</si>
  <si>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</si>
  <si>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</si>
  <si>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</si>
  <si>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</si>
  <si>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</si>
  <si>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</si>
  <si>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</si>
  <si>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</si>
  <si>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</si>
  <si>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</si>
  <si>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</si>
  <si>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</si>
  <si>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</si>
  <si>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</si>
  <si>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</si>
  <si>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</si>
  <si>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</si>
  <si>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</si>
  <si>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</si>
  <si>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</si>
  <si>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</si>
  <si>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</si>
  <si>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</si>
  <si>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</si>
  <si>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</si>
  <si>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</si>
  <si>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</si>
  <si>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</si>
  <si>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</si>
  <si>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</si>
  <si>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</si>
  <si>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</si>
  <si>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</si>
  <si>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</si>
  <si>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</si>
  <si>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</si>
  <si>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</si>
  <si>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</si>
  <si>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</si>
  <si>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</si>
  <si>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</si>
  <si>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</si>
  <si>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</si>
  <si>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</si>
  <si>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</si>
  <si>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</si>
  <si>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</si>
  <si>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</si>
  <si>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</si>
  <si>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</si>
  <si>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</si>
  <si>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</si>
  <si>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</si>
  <si>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</si>
  <si>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</si>
  <si>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</si>
  <si>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</si>
  <si>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</si>
  <si>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</si>
  <si>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</si>
  <si>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</si>
  <si>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</si>
  <si>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</si>
  <si>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</si>
  <si>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</si>
  <si>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</si>
  <si>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</si>
  <si>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</si>
  <si>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</si>
  <si>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</si>
  <si>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</si>
  <si>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</si>
  <si>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</si>
  <si>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</si>
  <si>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</si>
  <si>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</si>
  <si>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</si>
  <si>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</si>
  <si>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</si>
  <si>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</si>
  <si>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</si>
  <si>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</si>
  <si>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</si>
  <si>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</si>
  <si>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</si>
  <si>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</si>
  <si>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</si>
  <si>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</si>
  <si>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</si>
  <si>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</si>
  <si>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</si>
  <si>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</si>
  <si>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</si>
  <si>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</si>
  <si>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</si>
  <si>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</si>
  <si>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</si>
  <si>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</si>
  <si>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</si>
  <si>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</si>
  <si>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</si>
  <si>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</si>
  <si>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</si>
  <si>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</si>
  <si>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</si>
  <si>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</si>
  <si>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</si>
  <si>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</si>
  <si>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</si>
  <si>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</si>
  <si>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</si>
  <si>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</si>
  <si>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</si>
  <si>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</si>
  <si>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</si>
  <si>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</si>
  <si>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</si>
  <si>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</si>
  <si>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</si>
  <si>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</si>
  <si>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</si>
  <si>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</si>
  <si>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</si>
  <si>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</si>
  <si>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</si>
  <si>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</si>
  <si>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</si>
  <si>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</si>
  <si>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</si>
  <si>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</si>
  <si>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</si>
  <si>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</si>
  <si>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</si>
  <si>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</si>
  <si>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</si>
  <si>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</si>
  <si>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</si>
  <si>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</si>
  <si>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</si>
  <si>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</si>
  <si>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</si>
  <si>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</si>
  <si>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</si>
  <si>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</si>
  <si>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</si>
  <si>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</si>
  <si>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</si>
  <si>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</si>
  <si>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</si>
  <si>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</si>
  <si>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</si>
  <si>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</si>
  <si>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</si>
  <si>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</si>
  <si>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</si>
  <si>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</si>
  <si>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</si>
  <si>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</si>
  <si>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</si>
  <si>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</si>
  <si>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</si>
  <si>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</si>
  <si>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</si>
  <si>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</si>
  <si>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</si>
  <si>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</si>
  <si>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</si>
  <si>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</si>
  <si>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</si>
  <si>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</si>
  <si>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</si>
  <si>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</si>
  <si>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</si>
  <si>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</si>
  <si>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</si>
  <si>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</si>
  <si>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</si>
  <si>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</si>
  <si>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</si>
  <si>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</si>
  <si>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</si>
  <si>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</si>
  <si>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</si>
  <si>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</si>
  <si>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</si>
  <si>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</si>
  <si>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</si>
  <si>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</si>
  <si>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</si>
  <si>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</si>
  <si>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</si>
  <si>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</si>
  <si>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</si>
  <si>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</si>
  <si>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</si>
  <si>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</si>
  <si>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</si>
  <si>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</si>
  <si>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</si>
  <si>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</si>
  <si>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</si>
  <si>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</si>
  <si>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</si>
  <si>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</si>
  <si>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</si>
  <si>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</si>
  <si>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</si>
  <si>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</si>
  <si>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</si>
  <si>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</si>
  <si>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</si>
  <si>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</si>
  <si>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</si>
  <si>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</si>
  <si>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</si>
  <si>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</si>
  <si>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</si>
  <si>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</si>
  <si>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</si>
  <si>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</si>
  <si>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</si>
  <si>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</si>
  <si>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</si>
  <si>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</si>
  <si>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</si>
  <si>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</si>
  <si>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</si>
  <si>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</si>
  <si>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</si>
  <si>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</si>
  <si>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</si>
  <si>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</si>
  <si>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</si>
  <si>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</si>
  <si>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</si>
  <si>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</si>
  <si>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</si>
  <si>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</si>
  <si>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</si>
  <si>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</si>
  <si>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</si>
  <si>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</si>
  <si>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</si>
  <si>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</si>
  <si>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</si>
  <si>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</si>
  <si>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</si>
  <si>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</si>
  <si>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</si>
  <si>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</si>
  <si>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</si>
  <si>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</si>
  <si>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</si>
  <si>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</si>
  <si>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</si>
  <si>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</si>
  <si>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</si>
  <si>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</si>
  <si>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</si>
  <si>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</si>
  <si>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</si>
  <si>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</si>
  <si>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</si>
  <si>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</si>
  <si>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</si>
  <si>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</si>
  <si>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</si>
  <si>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</si>
  <si>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</si>
  <si>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</si>
  <si>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</si>
  <si>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</si>
  <si>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</si>
  <si>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</si>
  <si>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</si>
  <si>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</si>
  <si>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</si>
  <si>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</si>
  <si>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</si>
  <si>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</si>
  <si>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</si>
  <si>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</si>
  <si>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</si>
  <si>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</si>
  <si>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</si>
  <si>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</si>
  <si>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</si>
  <si>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</si>
  <si>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</si>
  <si>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</si>
  <si>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</si>
  <si>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</si>
  <si>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</si>
  <si>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</si>
  <si>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</si>
  <si>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</si>
  <si>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</si>
  <si>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</si>
  <si>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</si>
  <si>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</si>
  <si>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</si>
  <si>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</si>
  <si>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</si>
  <si>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</si>
  <si>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</si>
  <si>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</si>
  <si>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</si>
  <si>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</si>
  <si>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</si>
  <si>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</si>
  <si>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</si>
  <si>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</si>
  <si>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</si>
  <si>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</si>
  <si>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</si>
  <si>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</si>
  <si>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</si>
  <si>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</si>
  <si>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</si>
  <si>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</si>
  <si>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</si>
  <si>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</si>
  <si>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</si>
  <si>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</si>
  <si>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</si>
  <si>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</si>
  <si>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</si>
  <si>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</si>
  <si>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</si>
  <si>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</si>
  <si>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</si>
  <si>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</si>
  <si>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</si>
  <si>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</si>
  <si>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</si>
  <si>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</si>
  <si>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</si>
  <si>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</si>
  <si>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</si>
  <si>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</si>
  <si>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</si>
  <si>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</si>
  <si>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</si>
  <si>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</si>
  <si>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</si>
  <si>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</si>
  <si>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</si>
  <si>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</si>
  <si>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</si>
  <si>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</si>
  <si>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</si>
  <si>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</si>
  <si>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</si>
  <si>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</si>
  <si>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</si>
  <si>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</si>
  <si>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</si>
  <si>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</si>
  <si>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</si>
  <si>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</si>
  <si>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</si>
  <si>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</si>
  <si>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</si>
  <si>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</si>
  <si>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</si>
  <si>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</si>
  <si>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</si>
  <si>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</si>
  <si>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</si>
  <si>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</si>
  <si>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</si>
  <si>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</si>
  <si>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</si>
  <si>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</si>
  <si>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</si>
  <si>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</si>
  <si>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</si>
  <si>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</si>
  <si>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</si>
  <si>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</si>
  <si>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</si>
  <si>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</si>
  <si>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</si>
  <si>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</si>
  <si>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</si>
  <si>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</si>
  <si>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</si>
  <si>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</si>
  <si>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</si>
  <si>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</si>
  <si>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</si>
  <si>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</si>
  <si>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</si>
  <si>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</si>
  <si>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</si>
  <si>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</si>
  <si>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</si>
  <si>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</si>
  <si>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</si>
  <si>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</si>
  <si>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</si>
  <si>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</si>
  <si>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</si>
  <si>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</si>
  <si>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</si>
  <si>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</si>
  <si>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</si>
  <si>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</si>
  <si>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</si>
  <si>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</si>
  <si>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</si>
  <si>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</si>
  <si>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</si>
  <si>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</si>
  <si>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</si>
  <si>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</si>
  <si>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</si>
  <si>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</si>
  <si>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</si>
  <si>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</si>
  <si>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</si>
  <si>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</si>
  <si>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</si>
  <si>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</si>
  <si>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</si>
  <si>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</si>
  <si>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</si>
  <si>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</si>
  <si>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</si>
  <si>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</si>
  <si>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</si>
  <si>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</si>
  <si>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</si>
  <si>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</si>
  <si>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</si>
  <si>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</si>
  <si>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</si>
  <si>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</si>
  <si>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</si>
  <si>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</si>
  <si>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</si>
  <si>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</si>
  <si>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</si>
  <si>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</si>
  <si>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</si>
  <si>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</si>
  <si>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</si>
  <si>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</si>
  <si>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</si>
  <si>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</si>
  <si>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</si>
  <si>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</si>
  <si>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</si>
  <si>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</si>
  <si>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</si>
  <si>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</si>
  <si>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</si>
  <si>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</si>
  <si>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</si>
  <si>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</si>
  <si>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</si>
  <si>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</si>
  <si>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</si>
  <si>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</si>
  <si>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</si>
  <si>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</si>
  <si>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</si>
  <si>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</si>
  <si>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</si>
  <si>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</si>
  <si>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</si>
  <si>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</si>
  <si>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</si>
  <si>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</si>
  <si>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</si>
  <si>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</si>
  <si>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</si>
  <si>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</si>
  <si>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</si>
  <si>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</si>
  <si>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</si>
  <si>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</si>
  <si>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</si>
  <si>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</si>
  <si>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</si>
  <si>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</si>
  <si>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</si>
  <si>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</si>
  <si>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</si>
  <si>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</si>
  <si>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</si>
  <si>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</si>
  <si>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</si>
  <si>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</si>
  <si>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</si>
  <si>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</si>
  <si>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</si>
  <si>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</si>
  <si>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</si>
  <si>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</si>
  <si>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</si>
  <si>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</si>
  <si>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</si>
  <si>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</si>
  <si>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</si>
  <si>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</si>
  <si>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</si>
  <si>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</si>
  <si>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</si>
  <si>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</si>
  <si>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</si>
  <si>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</si>
  <si>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</si>
  <si>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</si>
  <si>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</si>
  <si>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</si>
  <si>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</si>
  <si>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</si>
  <si>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</si>
  <si>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</si>
  <si>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</si>
  <si>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</si>
  <si>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</si>
  <si>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</si>
  <si>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</si>
  <si>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</si>
  <si>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</si>
  <si>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</si>
  <si>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</si>
  <si>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</si>
  <si>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</si>
  <si>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</si>
  <si>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</si>
  <si>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</si>
  <si>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</si>
  <si>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</si>
  <si>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</si>
  <si>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</si>
  <si>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</si>
  <si>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</si>
  <si>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</si>
  <si>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</si>
  <si>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</si>
  <si>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</si>
  <si>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</si>
  <si>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</si>
  <si>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</si>
  <si>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</si>
  <si>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</si>
  <si>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</si>
  <si>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</si>
  <si>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</si>
  <si>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</si>
  <si>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</si>
  <si>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</si>
  <si>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</si>
  <si>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</si>
  <si>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</si>
  <si>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</si>
  <si>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</si>
  <si>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</si>
  <si>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</si>
  <si>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</si>
  <si>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</si>
  <si>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</si>
  <si>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</si>
  <si>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</si>
  <si>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</si>
  <si>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</si>
  <si>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</si>
  <si>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</si>
  <si>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</si>
  <si>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</si>
  <si>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</si>
  <si>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</si>
  <si>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</si>
  <si>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</si>
  <si>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</si>
  <si>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</si>
  <si>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</si>
  <si>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</si>
  <si>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</si>
  <si>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</si>
  <si>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</si>
  <si>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</si>
  <si>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</si>
  <si>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</si>
  <si>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</si>
  <si>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</si>
  <si>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</si>
  <si>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</si>
  <si>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</si>
  <si>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</si>
  <si>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</si>
  <si>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</si>
  <si>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</si>
  <si>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</si>
  <si>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</si>
  <si>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</si>
  <si>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</si>
  <si>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</si>
  <si>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</si>
  <si>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</si>
  <si>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</si>
  <si>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</si>
  <si>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</si>
  <si>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</si>
  <si>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</si>
  <si>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</si>
  <si>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</si>
  <si>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</si>
  <si>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</si>
  <si>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</si>
  <si>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</si>
  <si>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</si>
  <si>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</si>
  <si>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</si>
  <si>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</si>
  <si>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</si>
  <si>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</si>
  <si>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</si>
  <si>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</si>
  <si>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</si>
  <si>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</si>
  <si>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</si>
  <si>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</si>
  <si>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</si>
  <si>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</si>
  <si>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</si>
  <si>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</si>
  <si>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</si>
  <si>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</si>
  <si>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</si>
  <si>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</si>
  <si>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</si>
  <si>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</si>
  <si>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</si>
  <si>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</si>
  <si>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</si>
  <si>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</si>
  <si>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</si>
  <si>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</si>
  <si>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</si>
  <si>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</si>
  <si>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</si>
  <si>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</si>
  <si>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</si>
  <si>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</si>
  <si>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</si>
  <si>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</si>
  <si>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</si>
  <si>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</si>
  <si>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</si>
  <si>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</si>
  <si>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</si>
  <si>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</si>
  <si>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</si>
  <si>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</si>
  <si>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</si>
  <si>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</si>
  <si>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</si>
  <si>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</si>
  <si>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</si>
  <si>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</si>
  <si>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</si>
  <si>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</si>
  <si>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</si>
  <si>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</si>
  <si>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</si>
  <si>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</si>
  <si>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</si>
  <si>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</si>
  <si>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</si>
  <si>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</si>
  <si>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</si>
  <si>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</si>
  <si>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</si>
  <si>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</si>
  <si>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</si>
  <si>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</si>
  <si>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</si>
  <si>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</si>
  <si>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</si>
  <si>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</si>
  <si>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</si>
  <si>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</si>
  <si>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</si>
  <si>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</si>
  <si>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</si>
  <si>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</si>
  <si>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</si>
  <si>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</si>
  <si>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</si>
  <si>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</si>
  <si>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</si>
  <si>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</si>
  <si>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</si>
  <si>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</si>
  <si>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</si>
  <si>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</si>
  <si>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</si>
  <si>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</si>
  <si>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</si>
  <si>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</si>
  <si>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</si>
  <si>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</si>
  <si>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</si>
  <si>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</si>
  <si>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</si>
  <si>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</si>
  <si>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</si>
  <si>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</si>
  <si>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</si>
  <si>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</si>
  <si>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</si>
  <si>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</si>
  <si>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</si>
  <si>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</si>
  <si>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</si>
  <si>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</si>
  <si>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</si>
  <si>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</si>
  <si>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</si>
  <si>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</si>
  <si>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</si>
  <si>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</si>
  <si>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</si>
  <si>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</si>
  <si>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</si>
  <si>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</si>
  <si>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</si>
  <si>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</si>
  <si>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</si>
  <si>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</si>
  <si>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</si>
  <si>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</si>
  <si>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</si>
  <si>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</si>
  <si>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</si>
  <si>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</si>
  <si>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</si>
  <si>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</si>
  <si>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</si>
  <si>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</si>
  <si>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</si>
  <si>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</si>
  <si>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</si>
  <si>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</si>
  <si>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</si>
  <si>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</si>
  <si>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</si>
  <si>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</si>
  <si>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</si>
  <si>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</si>
  <si>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</si>
  <si>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</si>
  <si>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</si>
  <si>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</si>
  <si>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</si>
  <si>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</si>
  <si>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</si>
  <si>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</si>
  <si>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</si>
  <si>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</si>
  <si>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</si>
  <si>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</si>
  <si>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</si>
  <si>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</si>
  <si>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</si>
  <si>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</si>
  <si>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</si>
  <si>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</si>
  <si>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</si>
  <si>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</si>
  <si>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</si>
  <si>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</si>
  <si>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</si>
  <si>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</si>
  <si>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</si>
  <si>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</si>
  <si>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</si>
  <si>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</si>
  <si>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</si>
  <si>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</si>
  <si>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</si>
  <si>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</si>
  <si>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</si>
  <si>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</si>
  <si>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</si>
  <si>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</si>
  <si>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</si>
  <si>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</si>
  <si>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</si>
  <si>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</si>
  <si>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</si>
  <si>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</si>
  <si>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</si>
  <si>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</si>
  <si>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</si>
  <si>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</si>
  <si>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</si>
  <si>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</si>
  <si>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</si>
  <si>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</si>
  <si>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</si>
  <si>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</si>
  <si>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</si>
  <si>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</si>
  <si>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</si>
  <si>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</si>
  <si>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</si>
  <si>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</si>
  <si>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</si>
  <si>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</si>
  <si>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</si>
  <si>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</si>
  <si>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</si>
  <si>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</si>
  <si>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</si>
  <si>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</si>
  <si>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</si>
  <si>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</si>
  <si>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</si>
  <si>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</si>
  <si>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</si>
  <si>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</si>
  <si>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</si>
  <si>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</si>
  <si>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</si>
  <si>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</si>
  <si>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</si>
  <si>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</si>
  <si>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</si>
  <si>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</si>
  <si>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</si>
  <si>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</si>
  <si>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</si>
  <si>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</si>
  <si>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</si>
  <si>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</si>
  <si>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</si>
  <si>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</si>
  <si>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</si>
  <si>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</si>
  <si>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</si>
  <si>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</si>
  <si>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</si>
  <si>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</si>
  <si>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</si>
  <si>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</si>
  <si>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</si>
  <si>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</si>
  <si>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</si>
  <si>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</si>
  <si>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</si>
  <si>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</si>
  <si>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</si>
  <si>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</si>
  <si>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</si>
  <si>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</si>
  <si>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</si>
  <si>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</si>
  <si>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</si>
  <si>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</si>
  <si>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</si>
  <si>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</si>
  <si>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</si>
  <si>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</si>
  <si>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</si>
  <si>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</si>
  <si>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</si>
  <si>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</si>
  <si>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</si>
  <si>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</si>
  <si>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</si>
  <si>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</si>
  <si>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</si>
  <si>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</si>
  <si>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</si>
  <si>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</si>
  <si>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</si>
  <si>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</si>
  <si>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</si>
  <si>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</si>
  <si>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</si>
  <si>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</si>
  <si>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</si>
  <si>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</si>
  <si>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</si>
  <si>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</si>
  <si>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</si>
  <si>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</si>
  <si>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</si>
  <si>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</si>
  <si>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</si>
  <si>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</si>
  <si>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</si>
  <si>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</si>
  <si>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</si>
  <si>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</si>
  <si>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</si>
  <si>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</si>
  <si>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</si>
  <si>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</si>
  <si>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</si>
  <si>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</si>
  <si>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</si>
  <si>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</si>
  <si>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</si>
  <si>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</si>
  <si>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</si>
  <si>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</si>
  <si>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</si>
  <si>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</si>
  <si>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</si>
  <si>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</si>
  <si>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</si>
  <si>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</si>
  <si>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</si>
  <si>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</si>
  <si>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</si>
  <si>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</si>
  <si>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</si>
  <si>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</si>
  <si>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</si>
  <si>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</si>
  <si>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</si>
  <si>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</si>
  <si>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</si>
  <si>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</si>
  <si>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</si>
  <si>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</si>
  <si>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</si>
  <si>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</si>
  <si>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</si>
  <si>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</si>
  <si>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</si>
  <si>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</si>
  <si>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</si>
  <si>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</si>
  <si>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</si>
  <si>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</si>
  <si>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</si>
  <si>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</si>
  <si>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</si>
  <si>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</si>
  <si>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</si>
  <si>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</si>
  <si>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</si>
  <si>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</si>
  <si>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</si>
  <si>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</si>
  <si>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</si>
  <si>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</si>
  <si>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</si>
  <si>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</si>
  <si>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</si>
  <si>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</si>
  <si>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</si>
  <si>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</si>
  <si>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</si>
  <si>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</si>
  <si>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</si>
  <si>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</si>
  <si>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</si>
  <si>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</si>
  <si>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</si>
  <si>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</si>
  <si>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</si>
  <si>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</si>
  <si>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</si>
  <si>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</si>
  <si>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</si>
  <si>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</si>
  <si>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</si>
  <si>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</si>
  <si>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</si>
  <si>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</si>
  <si>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</si>
  <si>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</si>
  <si>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</si>
  <si>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</si>
  <si>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</si>
  <si>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</si>
  <si>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</si>
  <si>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</si>
  <si>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</si>
  <si>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</si>
  <si>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</si>
  <si>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</si>
  <si>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</si>
  <si>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</si>
  <si>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</si>
  <si>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</si>
  <si>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</si>
  <si>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</si>
  <si>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</si>
  <si>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</si>
  <si>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</si>
  <si>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</si>
  <si>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</si>
  <si>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</si>
  <si>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</si>
  <si>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</si>
  <si>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</si>
  <si>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</si>
  <si>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</si>
  <si>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</si>
  <si>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</si>
  <si>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</si>
  <si>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</si>
  <si>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</si>
  <si>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</si>
  <si>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</si>
  <si>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</si>
  <si>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</si>
  <si>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</si>
  <si>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</si>
  <si>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</si>
  <si>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</si>
  <si>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</si>
  <si>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</si>
  <si>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</si>
  <si>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</si>
  <si>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</si>
  <si>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</si>
  <si>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</si>
  <si>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</si>
  <si>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</si>
  <si>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</si>
  <si>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</si>
  <si>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</si>
  <si>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</si>
  <si>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</si>
  <si>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</si>
  <si>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</si>
  <si>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</si>
  <si>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</si>
  <si>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</si>
  <si>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</si>
  <si>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</si>
  <si>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</si>
  <si>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</si>
  <si>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</si>
  <si>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</si>
  <si>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</si>
  <si>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</si>
  <si>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</si>
  <si>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</si>
  <si>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</si>
  <si>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</si>
  <si>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</si>
  <si>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</si>
  <si>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</si>
  <si>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</si>
  <si>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</si>
  <si>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</si>
  <si>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</si>
  <si>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</si>
  <si>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</si>
  <si>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</si>
  <si>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</si>
  <si>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</si>
  <si>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</si>
  <si>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</si>
  <si>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</si>
  <si>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</si>
  <si>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</si>
  <si>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</si>
  <si>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</si>
  <si>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</si>
  <si>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</si>
  <si>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</si>
  <si>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</si>
  <si>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</si>
  <si>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</si>
  <si>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</si>
  <si>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</si>
  <si>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</si>
  <si>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</si>
  <si>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</si>
  <si>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</si>
  <si>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</si>
  <si>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</si>
  <si>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</si>
  <si>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</si>
  <si>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</si>
  <si>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</si>
  <si>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</si>
  <si>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</si>
  <si>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</si>
  <si>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</si>
  <si>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</si>
  <si>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</si>
  <si>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</si>
  <si>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</si>
  <si>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</si>
  <si>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</si>
  <si>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</si>
  <si>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</si>
  <si>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</si>
  <si>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</si>
  <si>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</si>
  <si>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</si>
  <si>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</si>
  <si>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</si>
  <si>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</si>
  <si>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</si>
  <si>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</si>
  <si>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</si>
  <si>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</si>
  <si>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</si>
  <si>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</si>
  <si>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</si>
  <si>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</si>
  <si>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</si>
  <si>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</si>
  <si>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</si>
  <si>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</si>
  <si>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</si>
  <si>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</si>
  <si>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</si>
  <si>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</si>
  <si>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</si>
  <si>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</si>
  <si>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</si>
  <si>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</si>
  <si>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</si>
  <si>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</si>
  <si>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</si>
  <si>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</si>
  <si>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</si>
  <si>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</si>
  <si>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</si>
  <si>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</si>
  <si>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</si>
  <si>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</si>
  <si>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</si>
  <si>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</si>
  <si>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</si>
  <si>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</si>
  <si>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</si>
  <si>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</si>
  <si>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</si>
  <si>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</si>
  <si>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</si>
  <si>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</si>
  <si>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</si>
  <si>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</si>
  <si>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</si>
  <si>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</si>
  <si>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</si>
  <si>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</si>
  <si>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</si>
  <si>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</si>
  <si>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</si>
  <si>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</si>
  <si>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</si>
  <si>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</si>
  <si>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</si>
  <si>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</si>
  <si>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</si>
  <si>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</si>
  <si>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</si>
  <si>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</si>
  <si>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</si>
  <si>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</si>
  <si>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</si>
  <si>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</si>
  <si>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</si>
  <si>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</si>
  <si>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</si>
  <si>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</si>
  <si>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</si>
  <si>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</si>
  <si>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</si>
  <si>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</si>
  <si>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</si>
  <si>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</si>
  <si>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</si>
  <si>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</si>
  <si>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</si>
  <si>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</si>
  <si>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</si>
  <si>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</si>
  <si>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</si>
  <si>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</si>
  <si>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</si>
  <si>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</si>
  <si>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</si>
  <si>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</si>
  <si>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</si>
  <si>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</si>
  <si>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</si>
  <si>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</si>
  <si>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</si>
  <si>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</si>
  <si>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</si>
  <si>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</si>
  <si>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</si>
  <si>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</si>
  <si>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</si>
  <si>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</si>
  <si>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</si>
  <si>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</si>
  <si>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</si>
  <si>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</si>
  <si>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</si>
  <si>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</si>
  <si>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</si>
  <si>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</si>
  <si>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</si>
  <si>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</si>
  <si>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</si>
  <si>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</si>
  <si>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</si>
  <si>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</si>
  <si>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</si>
  <si>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</si>
  <si>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</si>
  <si>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</si>
  <si>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</si>
  <si>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</si>
  <si>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</si>
  <si>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</si>
  <si>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</si>
  <si>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</si>
  <si>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</si>
  <si>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</si>
  <si>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</si>
  <si>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</si>
  <si>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</si>
  <si>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</si>
  <si>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</si>
  <si>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</si>
  <si>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</si>
  <si>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</si>
  <si>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</si>
  <si>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</si>
  <si>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</si>
  <si>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</si>
  <si>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</si>
  <si>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</si>
  <si>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</si>
  <si>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</si>
  <si>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</si>
  <si>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</si>
  <si>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</si>
  <si>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</si>
  <si>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</si>
  <si>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</si>
  <si>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</si>
  <si>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</si>
  <si>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</si>
  <si>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</si>
  <si>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</si>
  <si>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</si>
  <si>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</si>
  <si>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</si>
  <si>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</si>
  <si>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</si>
  <si>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</si>
  <si>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</si>
  <si>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</si>
  <si>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</si>
  <si>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</si>
  <si>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</si>
  <si>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</si>
  <si>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</si>
  <si>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</si>
  <si>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</si>
  <si>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</si>
  <si>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</si>
  <si>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</si>
  <si>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</si>
  <si>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</si>
  <si>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</si>
  <si>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</si>
  <si>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</si>
  <si>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</si>
  <si>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</si>
  <si>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</si>
  <si>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</si>
  <si>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</si>
  <si>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</si>
  <si>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</si>
  <si>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</si>
  <si>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</si>
  <si>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</si>
  <si>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</si>
  <si>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</si>
  <si>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</si>
  <si>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</si>
  <si>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</si>
  <si>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</si>
  <si>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</si>
  <si>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</si>
  <si>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</si>
  <si>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</si>
  <si>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</si>
  <si>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</si>
  <si>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</si>
  <si>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</si>
  <si>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</si>
  <si>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</si>
  <si>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</si>
  <si>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</si>
  <si>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</si>
  <si>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</si>
  <si>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</si>
  <si>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</si>
  <si>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</si>
  <si>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</si>
  <si>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</si>
  <si>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</si>
  <si>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</si>
  <si>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</si>
  <si>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</si>
  <si>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</si>
  <si>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</si>
  <si>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</si>
  <si>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</si>
  <si>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</si>
  <si>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</si>
  <si>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</si>
  <si>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</si>
  <si>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</si>
  <si>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</si>
  <si>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</si>
  <si>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</si>
  <si>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</si>
  <si>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</si>
  <si>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</si>
  <si>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</si>
  <si>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</si>
  <si>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</si>
  <si>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</si>
  <si>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</si>
  <si>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</si>
  <si>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</si>
  <si>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</si>
  <si>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</si>
  <si>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</si>
  <si>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</si>
  <si>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</si>
  <si>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</si>
  <si>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</si>
  <si>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</si>
  <si>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</si>
  <si>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</si>
  <si>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</si>
  <si>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</si>
  <si>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</si>
  <si>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</si>
  <si>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</si>
  <si>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</si>
  <si>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</si>
  <si>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</si>
  <si>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</si>
  <si>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</si>
  <si>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</si>
  <si>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</si>
  <si>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</si>
  <si>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</si>
  <si>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</si>
  <si>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</si>
  <si>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</si>
  <si>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</si>
  <si>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</si>
  <si>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</si>
  <si>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</si>
  <si>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</si>
  <si>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</si>
  <si>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</si>
  <si>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</si>
  <si>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</si>
  <si>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</si>
  <si>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</si>
  <si>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</si>
  <si>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</si>
  <si>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</si>
  <si>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</si>
  <si>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</si>
  <si>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</si>
  <si>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</si>
  <si>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</si>
  <si>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</si>
  <si>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</si>
  <si>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</si>
  <si>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</si>
  <si>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</si>
  <si>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</si>
  <si>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</si>
  <si>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</si>
  <si>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</si>
  <si>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</si>
  <si>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</si>
  <si>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</si>
  <si>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</si>
  <si>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</si>
  <si>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</si>
  <si>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</si>
  <si>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</si>
  <si>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</si>
  <si>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</si>
  <si>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</si>
  <si>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</si>
  <si>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</si>
  <si>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</si>
  <si>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</si>
  <si>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</si>
  <si>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</si>
  <si>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</si>
  <si>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</si>
  <si>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</si>
  <si>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</si>
  <si>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</si>
  <si>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</si>
  <si>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</si>
  <si>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</si>
  <si>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</si>
  <si>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</si>
  <si>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</si>
  <si>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</si>
  <si>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</si>
  <si>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</si>
  <si>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</si>
  <si>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</si>
  <si>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</si>
  <si>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</si>
  <si>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</si>
  <si>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</si>
  <si>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</si>
  <si>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</si>
  <si>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</si>
  <si>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</si>
  <si>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</si>
  <si>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</si>
  <si>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</si>
  <si>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</si>
  <si>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</si>
  <si>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</si>
  <si>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</si>
  <si>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</si>
  <si>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</si>
  <si>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</si>
  <si>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</si>
  <si>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</si>
  <si>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</si>
  <si>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</si>
  <si>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</si>
  <si>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</si>
  <si>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</si>
  <si>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</si>
  <si>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</si>
  <si>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</si>
  <si>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</si>
  <si>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</si>
  <si>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</si>
  <si>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</si>
  <si>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</si>
  <si>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</si>
  <si>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</si>
  <si>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</si>
  <si>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</si>
  <si>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</si>
  <si>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</si>
  <si>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</si>
  <si>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</si>
  <si>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</si>
  <si>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</si>
  <si>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</si>
  <si>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</si>
  <si>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</si>
  <si>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</si>
  <si>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</si>
  <si>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</si>
  <si>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</si>
  <si>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</si>
  <si>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</si>
  <si>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</si>
  <si>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</si>
  <si>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</si>
  <si>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</si>
  <si>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</si>
  <si>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</si>
  <si>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</si>
  <si>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</si>
  <si>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</si>
  <si>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</si>
  <si>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</si>
  <si>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</si>
  <si>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</si>
  <si>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</si>
  <si>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</si>
  <si>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</si>
  <si>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</si>
  <si>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</si>
  <si>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</si>
  <si>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</si>
  <si>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</si>
  <si>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</si>
  <si>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</si>
  <si>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</si>
  <si>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</si>
  <si>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</si>
  <si>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</si>
  <si>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</si>
  <si>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</si>
  <si>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</si>
  <si>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</si>
  <si>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</si>
  <si>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</si>
  <si>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</si>
  <si>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</si>
  <si>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</si>
  <si>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</si>
  <si>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</si>
  <si>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</si>
  <si>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</si>
  <si>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</si>
  <si>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</si>
  <si>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</si>
  <si>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</si>
  <si>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</si>
  <si>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</si>
  <si>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</si>
  <si>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</si>
  <si>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</si>
  <si>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</si>
  <si>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</si>
  <si>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</si>
  <si>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</si>
  <si>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</si>
  <si>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</si>
  <si>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</si>
  <si>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</si>
  <si>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</si>
  <si>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</si>
  <si>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</si>
  <si>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</si>
  <si>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</si>
  <si>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</si>
  <si>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</si>
  <si>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</si>
  <si>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</si>
  <si>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</si>
  <si>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</si>
  <si>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</si>
  <si>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</si>
  <si>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</si>
  <si>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</si>
  <si>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</si>
  <si>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</si>
  <si>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</si>
  <si>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</si>
  <si>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</si>
  <si>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</si>
  <si>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</si>
  <si>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</si>
  <si>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</si>
  <si>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</si>
  <si>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</si>
  <si>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</si>
  <si>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</si>
  <si>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</si>
  <si>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</si>
  <si>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</si>
  <si>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</si>
  <si>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</si>
  <si>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</si>
  <si>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</si>
  <si>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</si>
  <si>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</si>
  <si>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</si>
  <si>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</si>
  <si>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</si>
  <si>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</si>
  <si>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</si>
  <si>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</si>
  <si>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</si>
  <si>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</si>
  <si>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</si>
  <si>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</si>
  <si>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</si>
  <si>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</si>
  <si>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</si>
  <si>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</si>
  <si>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</si>
  <si>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</si>
  <si>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</si>
  <si>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</si>
  <si>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</si>
  <si>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</si>
  <si>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</si>
  <si>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</si>
  <si>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</si>
  <si>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</si>
  <si>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</si>
  <si>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</si>
  <si>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</si>
  <si>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</si>
  <si>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</si>
  <si>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</si>
  <si>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</si>
  <si>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</si>
  <si>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</si>
  <si>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</si>
  <si>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</si>
  <si>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</si>
  <si>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</si>
  <si>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</si>
  <si>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</si>
  <si>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</si>
  <si>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</si>
  <si>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</si>
  <si>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</si>
  <si>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</si>
  <si>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</si>
  <si>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</si>
  <si>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</si>
  <si>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</si>
  <si>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</si>
  <si>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</si>
  <si>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</si>
  <si>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</si>
  <si>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</si>
  <si>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</si>
  <si>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</si>
  <si>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</si>
  <si>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</si>
  <si>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</si>
  <si>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</si>
  <si>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</si>
  <si>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</si>
  <si>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</si>
  <si>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</si>
  <si>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</si>
  <si>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</si>
  <si>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</si>
  <si>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</si>
  <si>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</si>
  <si>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</si>
  <si>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</si>
  <si>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</si>
  <si>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</si>
  <si>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</si>
  <si>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</si>
  <si>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</si>
  <si>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</si>
  <si>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</si>
  <si>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</si>
  <si>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</si>
  <si>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</si>
  <si>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</si>
  <si>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</si>
  <si>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</si>
  <si>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</si>
  <si>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</si>
  <si>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</si>
  <si>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</si>
  <si>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</si>
  <si>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</si>
  <si>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</si>
  <si>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</si>
  <si>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</si>
  <si>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</si>
  <si>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</si>
  <si>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</si>
  <si>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</si>
  <si>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</si>
  <si>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</si>
  <si>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</si>
  <si>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</si>
  <si>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</si>
  <si>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</si>
  <si>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</si>
  <si>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</si>
  <si>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</si>
  <si>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</si>
  <si>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</si>
  <si>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</si>
  <si>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</si>
  <si>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</si>
  <si>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</si>
  <si>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</si>
  <si>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</si>
  <si>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</si>
  <si>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</si>
  <si>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</si>
  <si>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</si>
  <si>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</si>
  <si>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</si>
  <si>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</si>
  <si>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</si>
  <si>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</si>
  <si>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</si>
  <si>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</si>
  <si>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</si>
  <si>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</si>
  <si>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</si>
  <si>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</si>
  <si>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</si>
  <si>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</si>
  <si>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</si>
  <si>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</si>
  <si>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</si>
  <si>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</si>
  <si>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</si>
  <si>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</si>
  <si>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</si>
  <si>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</si>
  <si>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</si>
  <si>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</si>
  <si>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</si>
  <si>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</si>
  <si>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</si>
  <si>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</si>
  <si>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</si>
  <si>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</si>
  <si>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</si>
  <si>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</si>
  <si>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</si>
  <si>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</si>
  <si>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</si>
  <si>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</si>
  <si>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</si>
  <si>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</si>
  <si>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</si>
  <si>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</si>
  <si>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</si>
  <si>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</si>
  <si>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</si>
  <si>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</si>
  <si>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</si>
  <si>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</si>
  <si>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</si>
  <si>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</si>
  <si>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</si>
  <si>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</si>
  <si>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</si>
  <si>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</si>
  <si>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</si>
  <si>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</si>
  <si>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</si>
  <si>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</si>
  <si>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</si>
  <si>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</si>
  <si>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</si>
  <si>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</si>
  <si>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</si>
  <si>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</si>
  <si>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</si>
  <si>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</si>
  <si>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</si>
  <si>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</si>
  <si>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</si>
  <si>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</si>
  <si>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</si>
  <si>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</si>
  <si>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</si>
  <si>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</si>
  <si>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</si>
  <si>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</si>
  <si>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</si>
  <si>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</si>
  <si>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</si>
  <si>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</si>
  <si>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</si>
  <si>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</si>
  <si>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</si>
  <si>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</si>
  <si>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</si>
  <si>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</si>
  <si>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</si>
  <si>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</si>
  <si>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</si>
  <si>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</si>
  <si>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</si>
  <si>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</si>
  <si>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</si>
  <si>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</si>
  <si>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</si>
  <si>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</si>
  <si>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</si>
  <si>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</si>
  <si>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</si>
  <si>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</si>
  <si>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</si>
  <si>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</si>
  <si>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</si>
  <si>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</si>
  <si>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</si>
  <si>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</si>
  <si>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</si>
  <si>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</si>
  <si>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</si>
  <si>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</si>
  <si>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</si>
  <si>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</si>
  <si>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</si>
  <si>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</si>
  <si>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</si>
  <si>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</si>
  <si>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</si>
  <si>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</si>
  <si>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</si>
  <si>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</si>
  <si>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</si>
  <si>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</si>
  <si>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</si>
  <si>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</si>
  <si>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</si>
  <si>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</si>
  <si>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</si>
  <si>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</si>
  <si>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</si>
  <si>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</si>
  <si>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</si>
  <si>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</si>
  <si>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</si>
  <si>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</si>
  <si>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</si>
  <si>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</si>
  <si>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</si>
  <si>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</si>
  <si>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</si>
  <si>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</si>
  <si>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</si>
  <si>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</si>
  <si>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</si>
  <si>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</si>
  <si>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</si>
  <si>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</si>
  <si>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</si>
  <si>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</si>
  <si>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</si>
  <si>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</si>
  <si>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</si>
  <si>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</si>
  <si>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</si>
  <si>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</si>
  <si>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</si>
  <si>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</si>
  <si>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</si>
  <si>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</si>
  <si>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</si>
  <si>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</si>
  <si>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</si>
  <si>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</si>
  <si>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</si>
  <si>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</si>
  <si>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</si>
  <si>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</si>
  <si>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</si>
  <si>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</si>
  <si>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</si>
  <si>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</si>
  <si>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</si>
  <si>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</si>
  <si>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</si>
  <si>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</si>
  <si>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</si>
  <si>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</si>
  <si>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</si>
  <si>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</si>
  <si>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</si>
  <si>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</si>
  <si>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</si>
  <si>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</si>
  <si>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</si>
  <si>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</si>
  <si>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</si>
  <si>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</si>
  <si>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</si>
  <si>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</si>
  <si>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</si>
  <si>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</si>
  <si>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</si>
  <si>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</si>
  <si>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</si>
  <si>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</si>
  <si>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</si>
  <si>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</si>
  <si>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</si>
  <si>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</si>
  <si>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</si>
  <si>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</si>
  <si>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</si>
  <si>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</si>
  <si>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</si>
  <si>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</si>
  <si>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</si>
  <si>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</si>
  <si>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</si>
  <si>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</si>
  <si>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</si>
  <si>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</si>
  <si>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</si>
  <si>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</si>
  <si>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</si>
  <si>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</si>
  <si>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</si>
  <si>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</si>
  <si>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</si>
  <si>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</si>
  <si>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</si>
  <si>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</si>
  <si>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</si>
  <si>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</si>
  <si>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</si>
  <si>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</si>
  <si>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</si>
  <si>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</si>
  <si>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</si>
  <si>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</si>
  <si>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</si>
  <si>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</si>
  <si>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</si>
  <si>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</si>
  <si>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</si>
  <si>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</si>
  <si>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</si>
  <si>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</si>
  <si>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</si>
  <si>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</si>
  <si>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</si>
  <si>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</si>
  <si>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</si>
  <si>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</si>
  <si>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</si>
  <si>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</si>
  <si>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</si>
  <si>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</si>
  <si>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</si>
  <si>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</si>
  <si>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</si>
  <si>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</si>
  <si>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</si>
  <si>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</si>
  <si>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</si>
  <si>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</si>
  <si>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</si>
  <si>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</si>
  <si>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</si>
  <si>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</si>
  <si>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</si>
  <si>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</si>
  <si>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</si>
  <si>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</si>
  <si>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</si>
  <si>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</si>
  <si>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</si>
  <si>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</si>
  <si>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</si>
  <si>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</si>
  <si>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</si>
  <si>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</si>
  <si>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</si>
  <si>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</si>
  <si>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</si>
  <si>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</si>
  <si>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</si>
  <si>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</si>
  <si>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</si>
  <si>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</si>
  <si>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</si>
  <si>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</si>
  <si>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</si>
  <si>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</si>
  <si>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</si>
  <si>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</si>
  <si>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</si>
  <si>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</si>
  <si>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</si>
  <si>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</si>
  <si>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</si>
  <si>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</si>
  <si>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</si>
  <si>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</si>
  <si>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</si>
  <si>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</si>
  <si>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</si>
  <si>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</si>
  <si>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</si>
  <si>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</si>
  <si>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</si>
  <si>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</si>
  <si>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</si>
  <si>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</si>
  <si>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</si>
  <si>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</si>
  <si>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</si>
  <si>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</si>
  <si>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</si>
  <si>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</si>
  <si>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</si>
  <si>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</si>
  <si>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</si>
  <si>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</si>
  <si>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</si>
  <si>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</si>
  <si>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</si>
  <si>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</si>
  <si>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</si>
  <si>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</si>
  <si>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</si>
  <si>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</si>
  <si>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</si>
  <si>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</si>
  <si>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</si>
  <si>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</si>
  <si>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</si>
  <si>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</si>
  <si>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</si>
  <si>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</si>
  <si>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</si>
  <si>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</si>
  <si>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</si>
  <si>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</si>
  <si>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</si>
  <si>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</si>
  <si>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</si>
  <si>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</si>
  <si>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</si>
  <si>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</si>
  <si>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</si>
  <si>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</si>
  <si>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</si>
  <si>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</si>
  <si>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</si>
  <si>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</si>
  <si>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</si>
  <si>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</si>
  <si>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</si>
  <si>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</si>
  <si>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</si>
  <si>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</si>
  <si>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</si>
  <si>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</si>
  <si>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</si>
  <si>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</si>
  <si>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</si>
  <si>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</si>
  <si>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</si>
  <si>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</si>
  <si>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</si>
  <si>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</si>
  <si>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</si>
  <si>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</si>
  <si>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</si>
  <si>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</si>
  <si>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</si>
  <si>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</si>
  <si>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</si>
  <si>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</si>
  <si>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</si>
  <si>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</si>
  <si>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</si>
  <si>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</si>
  <si>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</si>
  <si>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</si>
  <si>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</si>
  <si>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</si>
  <si>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</si>
  <si>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</si>
  <si>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</si>
  <si>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</si>
  <si>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</si>
  <si>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</si>
  <si>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</si>
  <si>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</si>
  <si>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</si>
  <si>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</si>
  <si>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</si>
  <si>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</si>
  <si>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</si>
  <si>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</si>
  <si>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</si>
  <si>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</si>
  <si>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</si>
  <si>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</si>
  <si>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</si>
  <si>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</si>
  <si>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</si>
  <si>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</si>
  <si>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</si>
  <si>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</si>
  <si>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</si>
  <si>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</si>
  <si>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</si>
  <si>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</si>
  <si>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</si>
  <si>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</si>
  <si>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</si>
  <si>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</si>
  <si>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</si>
  <si>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</si>
  <si>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</si>
  <si>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</si>
  <si>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</si>
  <si>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</si>
  <si>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</si>
  <si>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</si>
  <si>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</si>
  <si>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</si>
  <si>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</si>
  <si>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</si>
  <si>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</si>
  <si>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</si>
  <si>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</si>
  <si>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</si>
  <si>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</si>
  <si>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</si>
  <si>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</si>
  <si>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</si>
  <si>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</si>
  <si>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</si>
  <si>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</si>
  <si>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</si>
  <si>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</si>
  <si>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</si>
  <si>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</si>
  <si>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</si>
  <si>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</si>
  <si>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</si>
  <si>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</si>
  <si>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</si>
  <si>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</si>
  <si>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</si>
  <si>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</si>
  <si>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</si>
  <si>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</si>
  <si>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</si>
  <si>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</si>
  <si>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</si>
  <si>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</si>
  <si>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</si>
  <si>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</si>
  <si>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</si>
  <si>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</si>
  <si>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</si>
  <si>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</si>
  <si>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</si>
  <si>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</si>
  <si>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</si>
  <si>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</si>
  <si>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</si>
  <si>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</si>
  <si>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</si>
  <si>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</si>
  <si>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</si>
  <si>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</si>
  <si>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</si>
  <si>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</si>
  <si>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</si>
  <si>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</si>
  <si>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</si>
  <si>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</si>
  <si>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</si>
  <si>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</si>
  <si>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</si>
  <si>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</si>
  <si>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</si>
  <si>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</si>
  <si>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</si>
  <si>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</si>
  <si>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</si>
  <si>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</si>
  <si>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</si>
  <si>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</si>
  <si>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</si>
  <si>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</si>
  <si>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</si>
  <si>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</si>
  <si>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</si>
  <si>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</si>
  <si>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</si>
  <si>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</si>
  <si>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</si>
  <si>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</si>
  <si>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</si>
  <si>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</si>
  <si>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</si>
  <si>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</si>
  <si>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</si>
  <si>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</si>
  <si>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</si>
  <si>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</si>
  <si>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</si>
  <si>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</si>
  <si>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</si>
  <si>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</si>
  <si>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</si>
  <si>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</si>
  <si>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</si>
  <si>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</si>
  <si>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</si>
  <si>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</si>
  <si>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</si>
  <si>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</si>
  <si>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</si>
  <si>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</si>
  <si>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</si>
  <si>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</si>
  <si>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</si>
  <si>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</si>
  <si>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</si>
  <si>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</si>
  <si>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</si>
  <si>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</si>
  <si>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</si>
  <si>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</si>
  <si>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</si>
  <si>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</si>
  <si>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</si>
  <si>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</si>
  <si>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</si>
  <si>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</si>
  <si>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</si>
  <si>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</si>
  <si>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</si>
  <si>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</si>
  <si>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</si>
  <si>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</si>
  <si>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</si>
  <si>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</si>
  <si>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</si>
  <si>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</si>
  <si>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</si>
  <si>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</si>
  <si>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</si>
  <si>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</si>
  <si>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</si>
  <si>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</si>
  <si>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</si>
  <si>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</si>
  <si>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</si>
  <si>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</si>
  <si>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</si>
  <si>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</si>
  <si>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</si>
  <si>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</si>
  <si>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</si>
  <si>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</si>
  <si>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</si>
  <si>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</si>
  <si>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</si>
  <si>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</si>
  <si>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</si>
  <si>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</si>
  <si>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</si>
  <si>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</si>
  <si>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</si>
  <si>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</si>
  <si>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</si>
  <si>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</si>
  <si>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</si>
  <si>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</si>
  <si>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</si>
  <si>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</si>
  <si>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</si>
  <si>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</si>
  <si>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</si>
  <si>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</si>
  <si>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</si>
  <si>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</si>
  <si>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</si>
  <si>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</si>
  <si>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</si>
  <si>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</si>
  <si>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</si>
  <si>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</si>
  <si>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</si>
  <si>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</si>
  <si>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</si>
  <si>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</si>
  <si>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</si>
  <si>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</si>
  <si>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</si>
  <si>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</si>
  <si>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</si>
  <si>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</si>
  <si>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</si>
  <si>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</si>
  <si>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</si>
  <si>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</si>
  <si>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</si>
  <si>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</si>
  <si>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</si>
  <si>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</si>
  <si>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</si>
  <si>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</si>
  <si>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</si>
  <si>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</si>
  <si>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</si>
  <si>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</si>
  <si>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</si>
  <si>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</si>
  <si>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</si>
  <si>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</si>
  <si>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</si>
  <si>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</si>
  <si>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</si>
  <si>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</si>
  <si>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</si>
  <si>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</si>
  <si>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</si>
  <si>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</si>
  <si>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</si>
  <si>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</si>
  <si>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</si>
  <si>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</si>
  <si>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</si>
  <si>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</si>
  <si>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</si>
  <si>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</si>
  <si>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</si>
  <si>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</si>
  <si>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</si>
  <si>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</si>
  <si>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</si>
  <si>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</si>
  <si>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</si>
  <si>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</si>
  <si>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</si>
  <si>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</si>
  <si>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</si>
  <si>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</si>
  <si>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</si>
  <si>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</si>
  <si>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</si>
  <si>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</si>
  <si>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</si>
  <si>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</si>
  <si>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</si>
  <si>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</si>
  <si>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</si>
  <si>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</si>
  <si>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</si>
  <si>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</si>
  <si>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</si>
  <si>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</si>
  <si>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</si>
  <si>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</si>
  <si>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</si>
  <si>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</si>
  <si>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</si>
  <si>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</si>
  <si>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</si>
  <si>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</si>
  <si>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</si>
  <si>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</si>
  <si>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</si>
  <si>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</si>
  <si>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</si>
  <si>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</si>
  <si>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</si>
  <si>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</si>
  <si>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</si>
  <si>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</si>
  <si>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</si>
  <si>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</si>
  <si>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</si>
  <si>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</si>
  <si>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</si>
  <si>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</si>
  <si>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</si>
  <si>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</si>
  <si>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</si>
  <si>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</si>
  <si>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</si>
  <si>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</si>
  <si>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</si>
  <si>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</si>
  <si>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</si>
  <si>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</si>
  <si>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</si>
  <si>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</si>
  <si>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</si>
  <si>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</si>
  <si>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</si>
  <si>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</si>
  <si>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</si>
  <si>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</si>
  <si>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</si>
  <si>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</si>
  <si>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</si>
  <si>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</si>
  <si>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</si>
  <si>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</si>
  <si>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</si>
  <si>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</si>
  <si>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</si>
  <si>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</si>
  <si>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</si>
  <si>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</si>
  <si>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</si>
  <si>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</si>
  <si>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</si>
  <si>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</si>
  <si>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</si>
  <si>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</si>
  <si>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</si>
  <si>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</si>
  <si>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</si>
  <si>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</si>
  <si>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</si>
  <si>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</si>
  <si>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</si>
  <si>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</si>
  <si>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</si>
  <si>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</si>
  <si>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</si>
  <si>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</si>
  <si>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</si>
  <si>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</si>
  <si>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</si>
  <si>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</si>
  <si>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</si>
  <si>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</si>
  <si>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</si>
  <si>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</si>
  <si>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</si>
  <si>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</si>
  <si>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</si>
  <si>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</si>
  <si>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</si>
  <si>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</si>
  <si>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</si>
  <si>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</si>
  <si>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</si>
  <si>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</si>
  <si>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</si>
  <si>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</si>
  <si>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</si>
  <si>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</si>
  <si>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</si>
  <si>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</si>
  <si>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</si>
  <si>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</si>
  <si>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</si>
  <si>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</si>
  <si>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</si>
  <si>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</si>
  <si>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</si>
  <si>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</si>
  <si>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</si>
  <si>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</si>
  <si>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</si>
  <si>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</si>
  <si>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</si>
  <si>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</si>
  <si>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</si>
  <si>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</si>
  <si>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</si>
  <si>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</si>
  <si>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</si>
  <si>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</si>
  <si>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</si>
  <si>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</si>
  <si>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</si>
  <si>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</si>
  <si>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</si>
  <si>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</si>
  <si>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</si>
  <si>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</si>
  <si>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</si>
  <si>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</si>
  <si>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</si>
  <si>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</si>
  <si>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</si>
  <si>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</si>
  <si>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</si>
  <si>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</si>
  <si>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</si>
  <si>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</si>
  <si>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</si>
  <si>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</si>
  <si>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</si>
  <si>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</si>
  <si>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</si>
  <si>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</si>
  <si>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</si>
  <si>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</si>
  <si>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</si>
  <si>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</si>
  <si>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</si>
  <si>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</si>
  <si>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</si>
  <si>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</si>
  <si>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</si>
  <si>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</si>
  <si>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</si>
  <si>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</si>
  <si>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</si>
  <si>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</si>
  <si>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</si>
  <si>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</si>
  <si>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</si>
  <si>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</si>
  <si>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</si>
  <si>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</si>
  <si>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</si>
  <si>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</si>
  <si>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</si>
  <si>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</si>
  <si>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</si>
  <si>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</si>
  <si>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</si>
  <si>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</si>
  <si>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</si>
  <si>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</si>
  <si>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</si>
  <si>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</si>
  <si>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</si>
  <si>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</si>
  <si>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</si>
  <si>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</si>
  <si>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</si>
  <si>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</si>
  <si>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</si>
  <si>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</si>
  <si>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</si>
  <si>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</si>
  <si>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</si>
  <si>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</si>
  <si>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</si>
  <si>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</si>
  <si>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</si>
  <si>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</si>
  <si>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</si>
  <si>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</si>
  <si>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</si>
  <si>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</si>
  <si>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</si>
  <si>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</si>
  <si>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</si>
  <si>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</si>
  <si>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</si>
  <si>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</si>
  <si>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</si>
  <si>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</si>
  <si>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</si>
  <si>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</si>
  <si>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</si>
  <si>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</si>
  <si>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</si>
  <si>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</si>
  <si>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</si>
  <si>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</si>
  <si>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</si>
  <si>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</si>
  <si>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</si>
  <si>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</si>
  <si>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</si>
  <si>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</si>
  <si>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</si>
  <si>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</si>
  <si>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</si>
  <si>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</si>
  <si>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</si>
  <si>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</si>
  <si>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</si>
  <si>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</si>
  <si>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</si>
  <si>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</si>
  <si>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</si>
  <si>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</si>
  <si>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</si>
  <si>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</si>
  <si>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</si>
  <si>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</si>
  <si>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</si>
  <si>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</si>
  <si>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</si>
  <si>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</si>
  <si>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</si>
  <si>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</si>
  <si>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</si>
  <si>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</si>
  <si>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</si>
  <si>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</si>
  <si>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</si>
  <si>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</si>
  <si>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</si>
  <si>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</si>
  <si>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</si>
  <si>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</si>
  <si>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</si>
  <si>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</si>
  <si>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</si>
  <si>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</si>
  <si>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</si>
  <si>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</si>
  <si>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</si>
  <si>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</si>
  <si>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</si>
  <si>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</si>
  <si>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</si>
  <si>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</si>
  <si>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</si>
  <si>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</si>
  <si>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</si>
  <si>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</si>
  <si>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</si>
  <si>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</si>
  <si>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</si>
  <si>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</si>
  <si>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</si>
  <si>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</si>
  <si>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</si>
  <si>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</si>
  <si>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</si>
  <si>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</si>
  <si>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</si>
  <si>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</si>
  <si>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</si>
  <si>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</si>
  <si>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</si>
  <si>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</si>
  <si>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</si>
  <si>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</si>
  <si>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</si>
  <si>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</si>
  <si>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</si>
  <si>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</si>
  <si>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</si>
  <si>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</si>
  <si>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</si>
  <si>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</si>
  <si>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</si>
  <si>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</si>
  <si>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</si>
  <si>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</si>
  <si>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</si>
  <si>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</si>
  <si>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</si>
  <si>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</si>
  <si>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</si>
  <si>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</si>
  <si>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</si>
  <si>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</si>
  <si>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</si>
  <si>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</si>
  <si>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</si>
  <si>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</si>
  <si>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</si>
  <si>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</si>
  <si>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</si>
  <si>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</si>
  <si>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</si>
  <si>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</si>
  <si>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</si>
  <si>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</si>
  <si>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</si>
  <si>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</si>
  <si>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</si>
  <si>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</si>
  <si>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</si>
  <si>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</si>
  <si>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</si>
  <si>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</si>
  <si>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</si>
  <si>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</si>
  <si>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</si>
  <si>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</si>
  <si>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</si>
  <si>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</si>
  <si>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</si>
  <si>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</si>
  <si>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</si>
  <si>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</si>
  <si>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</si>
  <si>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</si>
  <si>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</si>
  <si>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</si>
  <si>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</si>
  <si>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</si>
  <si>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</si>
  <si>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</si>
  <si>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</si>
  <si>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</si>
  <si>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</si>
  <si>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</si>
  <si>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</si>
  <si>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</si>
  <si>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</si>
  <si>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</si>
  <si>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</si>
  <si>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</si>
  <si>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</si>
  <si>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</si>
  <si>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</si>
  <si>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</si>
  <si>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</si>
  <si>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</si>
  <si>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</si>
  <si>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</si>
  <si>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</si>
  <si>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</si>
  <si>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</si>
  <si>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</si>
  <si>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</si>
  <si>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</si>
  <si>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</si>
  <si>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</si>
  <si>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</si>
  <si>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</si>
  <si>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</si>
  <si>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</si>
  <si>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</si>
  <si>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</si>
  <si>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</si>
  <si>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</si>
  <si>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</si>
  <si>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</si>
  <si>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</si>
  <si>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</si>
  <si>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</si>
  <si>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</si>
  <si>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</si>
  <si>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</si>
  <si>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</si>
  <si>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</si>
  <si>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</si>
  <si>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</si>
  <si>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</si>
  <si>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</si>
  <si>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</si>
  <si>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</si>
  <si>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</si>
  <si>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</si>
  <si>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</si>
  <si>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</si>
  <si>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</si>
  <si>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</si>
  <si>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</si>
  <si>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</si>
  <si>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</si>
  <si>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</si>
  <si>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</si>
  <si>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</si>
  <si>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</si>
  <si>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</si>
  <si>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</si>
  <si>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</si>
  <si>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</si>
  <si>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</si>
  <si>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</si>
  <si>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</si>
  <si>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</si>
  <si>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</si>
  <si>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</si>
  <si>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</si>
  <si>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</si>
  <si>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</si>
  <si>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</si>
  <si>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</si>
  <si>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</si>
  <si>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</si>
  <si>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</si>
  <si>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</si>
  <si>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</si>
  <si>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</si>
  <si>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</si>
  <si>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</si>
  <si>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</si>
  <si>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</si>
  <si>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</si>
  <si>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</si>
  <si>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</si>
  <si>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</si>
  <si>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</si>
  <si>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</si>
  <si>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</si>
  <si>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</si>
  <si>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</si>
  <si>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</si>
  <si>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</si>
  <si>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</si>
  <si>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</si>
  <si>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</si>
  <si>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</si>
  <si>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</si>
  <si>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</si>
  <si>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</si>
  <si>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</si>
  <si>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</si>
  <si>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</si>
  <si>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</si>
  <si>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</si>
  <si>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</si>
  <si>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</si>
  <si>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</si>
  <si>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</si>
  <si>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</si>
  <si>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</si>
  <si>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</si>
  <si>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</si>
  <si>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</si>
  <si>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</si>
  <si>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</si>
  <si>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</si>
  <si>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</si>
  <si>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</si>
  <si>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</si>
  <si>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</si>
  <si>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</si>
  <si>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</si>
  <si>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</si>
  <si>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</si>
  <si>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</si>
  <si>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</si>
  <si>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</si>
  <si>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</si>
  <si>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</si>
  <si>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</si>
  <si>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</si>
  <si>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</si>
  <si>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</si>
  <si>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</si>
  <si>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</si>
  <si>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</si>
  <si>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</si>
  <si>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</si>
  <si>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</si>
  <si>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</si>
  <si>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</si>
  <si>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</si>
  <si>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</si>
  <si>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</si>
  <si>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</si>
  <si>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</si>
  <si>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</si>
  <si>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</si>
  <si>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</si>
  <si>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</si>
  <si>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</si>
  <si>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</si>
  <si>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</si>
  <si>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</si>
  <si>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</si>
  <si>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</si>
  <si>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</si>
  <si>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</si>
  <si>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</si>
  <si>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</si>
  <si>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</si>
  <si>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</si>
  <si>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</si>
  <si>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</si>
  <si>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</si>
  <si>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</si>
  <si>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</si>
  <si>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</si>
  <si>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</si>
  <si>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</si>
  <si>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</si>
  <si>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</si>
  <si>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</si>
  <si>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</si>
  <si>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</si>
  <si>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</si>
  <si>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</si>
  <si>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</si>
  <si>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</si>
  <si>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</si>
  <si>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</si>
  <si>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</si>
  <si>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</si>
  <si>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</si>
  <si>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</si>
  <si>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</si>
  <si>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</si>
  <si>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</si>
  <si>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</si>
  <si>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</si>
  <si>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</si>
  <si>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</si>
  <si>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</si>
  <si>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</si>
  <si>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</si>
  <si>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</si>
  <si>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</si>
  <si>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</si>
  <si>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</si>
  <si>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</si>
  <si>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</si>
  <si>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</si>
  <si>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</si>
  <si>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</si>
  <si>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</si>
  <si>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</si>
  <si>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</si>
  <si>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</si>
  <si>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</si>
  <si>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</si>
  <si>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</si>
  <si>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</si>
  <si>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</si>
  <si>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</si>
  <si>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</si>
  <si>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</si>
  <si>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</si>
  <si>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</si>
  <si>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</si>
  <si>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</si>
  <si>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</si>
  <si>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</si>
  <si>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</si>
  <si>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</si>
  <si>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</si>
  <si>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</si>
  <si>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</si>
  <si>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</si>
  <si>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</si>
  <si>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</si>
  <si>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</si>
  <si>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</si>
  <si>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</si>
  <si>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</si>
  <si>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</si>
  <si>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</si>
  <si>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</si>
  <si>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</si>
  <si>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</si>
  <si>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</si>
  <si>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</si>
  <si>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</si>
  <si>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</si>
  <si>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</si>
  <si>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</si>
  <si>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</si>
  <si>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</si>
  <si>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</si>
  <si>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</si>
  <si>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</si>
  <si>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</si>
  <si>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</si>
  <si>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</si>
  <si>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</si>
  <si>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</si>
  <si>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</si>
  <si>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</si>
  <si>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</si>
  <si>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</si>
  <si>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</si>
  <si>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</si>
  <si>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</si>
  <si>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</si>
  <si>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</si>
  <si>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</si>
  <si>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</si>
  <si>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</si>
  <si>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</si>
  <si>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</si>
  <si>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</si>
  <si>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</si>
  <si>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</si>
  <si>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</si>
  <si>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</si>
  <si>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</si>
  <si>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</si>
  <si>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</si>
  <si>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</si>
  <si>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</si>
  <si>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</si>
  <si>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</si>
  <si>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</si>
  <si>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</si>
  <si>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</si>
  <si>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</si>
  <si>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</si>
  <si>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</si>
  <si>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</si>
  <si>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</si>
  <si>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</si>
  <si>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</si>
  <si>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</si>
  <si>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</si>
  <si>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</si>
  <si>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</si>
  <si>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</si>
  <si>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</si>
  <si>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</si>
  <si>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</si>
  <si>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</si>
  <si>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</si>
  <si>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</si>
  <si>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</si>
  <si>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</si>
  <si>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</si>
  <si>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</si>
  <si>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</si>
  <si>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</si>
  <si>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</si>
  <si>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</si>
  <si>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</si>
  <si>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</si>
  <si>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</si>
  <si>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</si>
  <si>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</si>
  <si>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</si>
  <si>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</si>
  <si>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</si>
  <si>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</si>
  <si>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</si>
  <si>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</si>
  <si>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</si>
  <si>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</si>
  <si>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</si>
  <si>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</si>
  <si>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</si>
  <si>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</si>
  <si>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</si>
  <si>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</si>
  <si>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</si>
  <si>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</si>
  <si>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</si>
  <si>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</si>
  <si>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</si>
  <si>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</si>
  <si>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</si>
  <si>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</si>
  <si>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</si>
  <si>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</si>
  <si>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</si>
  <si>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</si>
  <si>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</si>
  <si>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</si>
  <si>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</si>
  <si>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</si>
  <si>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</si>
  <si>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</si>
  <si>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</si>
  <si>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</si>
  <si>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</si>
  <si>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</si>
  <si>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</si>
  <si>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</si>
  <si>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</si>
  <si>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</si>
  <si>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</si>
  <si>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</si>
  <si>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</si>
  <si>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</si>
  <si>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</si>
  <si>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</si>
  <si>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</si>
  <si>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</si>
  <si>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</si>
  <si>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</si>
  <si>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</si>
  <si>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</si>
  <si>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</si>
  <si>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</si>
  <si>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</si>
  <si>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</si>
  <si>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</si>
  <si>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</si>
  <si>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</si>
  <si>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</si>
  <si>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</si>
  <si>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</si>
  <si>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</si>
  <si>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</si>
  <si>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</si>
  <si>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</si>
  <si>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</si>
  <si>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</si>
  <si>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</si>
  <si>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</si>
  <si>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</si>
  <si>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</si>
  <si>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</si>
  <si>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</si>
  <si>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</si>
  <si>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</si>
  <si>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</si>
  <si>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</si>
  <si>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</si>
  <si>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</si>
  <si>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</si>
  <si>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</si>
  <si>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</si>
  <si>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</si>
  <si>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</si>
  <si>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</si>
  <si>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</si>
  <si>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</si>
  <si>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</si>
  <si>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</si>
  <si>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</si>
  <si>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</si>
  <si>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</si>
  <si>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</si>
  <si>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</si>
  <si>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</si>
  <si>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</si>
  <si>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</si>
  <si>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</si>
  <si>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</si>
  <si>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</si>
  <si>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</si>
  <si>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</si>
  <si>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</si>
  <si>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</si>
  <si>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</si>
  <si>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</si>
  <si>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</si>
  <si>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</si>
  <si>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</si>
  <si>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</si>
  <si>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</si>
  <si>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</si>
  <si>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</si>
  <si>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</si>
  <si>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</si>
  <si>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</si>
  <si>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</si>
  <si>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</si>
  <si>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</si>
  <si>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</si>
  <si>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</si>
  <si>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</si>
  <si>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</si>
  <si>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</si>
  <si>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</si>
  <si>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</si>
  <si>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</si>
  <si>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</si>
  <si>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</si>
  <si>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</si>
  <si>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</si>
  <si>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</si>
  <si>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</si>
  <si>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</si>
  <si>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</si>
  <si>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</si>
  <si>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</si>
  <si>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</si>
  <si>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</si>
  <si>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</si>
  <si>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</si>
  <si>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</si>
  <si>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</si>
  <si>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</si>
  <si>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</si>
  <si>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</si>
  <si>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</si>
  <si>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</si>
  <si>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</si>
  <si>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</si>
  <si>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</si>
  <si>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</si>
  <si>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</si>
  <si>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</si>
  <si>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</si>
  <si>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</si>
  <si>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</si>
  <si>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</si>
  <si>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</si>
  <si>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</si>
  <si>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</si>
  <si>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</si>
  <si>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</si>
  <si>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</si>
  <si>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</si>
  <si>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</si>
  <si>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</si>
  <si>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</si>
  <si>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</si>
  <si>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</si>
  <si>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</si>
  <si>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</si>
  <si>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</si>
  <si>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</si>
  <si>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</si>
  <si>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</si>
  <si>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</si>
  <si>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</si>
  <si>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</si>
  <si>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</si>
  <si>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</si>
  <si>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</si>
  <si>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</si>
  <si>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</si>
  <si>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</si>
  <si>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</si>
  <si>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</si>
  <si>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</si>
  <si>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</si>
  <si>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</si>
  <si>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</si>
  <si>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</si>
  <si>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</si>
  <si>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</si>
  <si>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</si>
  <si>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</si>
  <si>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</si>
  <si>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</si>
  <si>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</si>
  <si>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</si>
  <si>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</si>
  <si>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</si>
  <si>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</si>
  <si>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</si>
  <si>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</si>
  <si>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</si>
  <si>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</si>
  <si>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</si>
  <si>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</si>
  <si>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</si>
  <si>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</si>
  <si>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</si>
  <si>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</si>
  <si>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</si>
  <si>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</si>
  <si>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</si>
  <si>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</si>
  <si>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</si>
  <si>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</si>
  <si>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</si>
  <si>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</si>
  <si>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</si>
  <si>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</si>
  <si>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</si>
  <si>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</si>
  <si>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</si>
  <si>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</si>
  <si>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</si>
  <si>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</si>
  <si>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</si>
  <si>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</si>
  <si>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</si>
  <si>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</si>
  <si>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</si>
  <si>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</si>
  <si>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</si>
  <si>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</si>
  <si>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</si>
  <si>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</si>
  <si>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</si>
  <si>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</si>
  <si>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</si>
  <si>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</si>
  <si>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</si>
  <si>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</si>
  <si>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</si>
  <si>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</si>
  <si>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</si>
  <si>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</si>
  <si>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</si>
  <si>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</si>
  <si>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</si>
  <si>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</si>
  <si>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</si>
  <si>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</si>
  <si>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</si>
  <si>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</si>
  <si>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</si>
  <si>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</si>
  <si>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</si>
  <si>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</si>
  <si>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</si>
  <si>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</si>
  <si>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</si>
  <si>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</si>
  <si>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</si>
  <si>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</si>
  <si>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</si>
  <si>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</si>
  <si>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</si>
  <si>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</si>
  <si>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</si>
  <si>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</si>
  <si>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</si>
  <si>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</si>
  <si>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</si>
  <si>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</si>
  <si>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</si>
  <si>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</si>
  <si>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</si>
  <si>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</si>
  <si>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</si>
  <si>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</si>
  <si>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</si>
  <si>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</si>
  <si>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</si>
  <si>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</si>
  <si>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</si>
  <si>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</si>
  <si>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</si>
  <si>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</si>
  <si>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</si>
  <si>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</si>
  <si>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</si>
  <si>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</si>
  <si>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</si>
  <si>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</si>
  <si>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</si>
  <si>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</si>
  <si>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</si>
  <si>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</si>
  <si>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</si>
  <si>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</si>
  <si>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</si>
  <si>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</si>
  <si>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</si>
  <si>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</si>
  <si>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</si>
  <si>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</si>
  <si>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</si>
  <si>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</si>
  <si>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</si>
  <si>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</si>
  <si>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</si>
  <si>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</si>
  <si>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</si>
  <si>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</si>
  <si>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</si>
  <si>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</si>
  <si>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</si>
  <si>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</si>
  <si>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</si>
  <si>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</si>
  <si>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</si>
  <si>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</si>
  <si>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</si>
  <si>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</si>
  <si>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</si>
  <si>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</si>
  <si>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</si>
  <si>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</si>
  <si>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</si>
  <si>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</si>
  <si>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</si>
  <si>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</si>
  <si>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</si>
  <si>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</si>
  <si>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</si>
  <si>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</si>
  <si>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</si>
  <si>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</si>
  <si>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</si>
  <si>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</si>
  <si>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</si>
  <si>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</si>
  <si>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</si>
  <si>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</si>
  <si>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</si>
  <si>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</si>
  <si>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</si>
  <si>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</si>
  <si>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</si>
  <si>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</si>
  <si>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</si>
  <si>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</si>
  <si>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</si>
  <si>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</si>
  <si>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</si>
  <si>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</si>
  <si>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</si>
  <si>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</si>
  <si>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</si>
  <si>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</si>
  <si>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</si>
  <si>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</si>
  <si>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</si>
  <si>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</si>
  <si>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</si>
  <si>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</si>
  <si>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</si>
  <si>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</si>
  <si>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</si>
  <si>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</si>
  <si>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</si>
  <si>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</si>
  <si>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</si>
  <si>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</si>
  <si>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</si>
  <si>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</si>
  <si>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</si>
  <si>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</si>
  <si>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</si>
  <si>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</si>
  <si>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</si>
  <si>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</si>
  <si>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</si>
  <si>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</si>
  <si>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</si>
  <si>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</si>
  <si>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</si>
  <si>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</si>
  <si>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</si>
  <si>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</si>
  <si>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</si>
  <si>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</si>
  <si>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</si>
  <si>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</si>
  <si>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</si>
  <si>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</si>
  <si>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</si>
  <si>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</si>
  <si>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</si>
  <si>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</si>
  <si>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</si>
  <si>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</si>
  <si>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</si>
  <si>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</si>
  <si>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</si>
  <si>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</si>
  <si>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</si>
  <si>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</si>
  <si>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</si>
  <si>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</si>
  <si>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</si>
  <si>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</si>
  <si>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</si>
  <si>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</si>
  <si>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</si>
  <si>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</si>
  <si>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</si>
  <si>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</si>
  <si>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</si>
  <si>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</si>
  <si>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</si>
  <si>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</si>
  <si>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</si>
  <si>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</si>
  <si>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</si>
  <si>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</si>
  <si>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</si>
  <si>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</si>
  <si>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</si>
  <si>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</si>
  <si>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</si>
  <si>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</si>
  <si>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</si>
  <si>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</si>
  <si>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</si>
  <si>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</si>
  <si>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</si>
  <si>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</si>
  <si>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</si>
  <si>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</si>
  <si>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</si>
  <si>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</si>
  <si>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</si>
  <si>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</si>
  <si>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</si>
  <si>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</si>
  <si>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</si>
  <si>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</si>
  <si>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</si>
  <si>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</si>
  <si>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</si>
  <si>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</si>
  <si>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</si>
  <si>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</si>
  <si>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</si>
  <si>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</si>
  <si>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</si>
  <si>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</si>
  <si>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</si>
  <si>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</si>
  <si>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</si>
  <si>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</si>
  <si>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</si>
  <si>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</si>
  <si>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</si>
  <si>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</si>
  <si>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</si>
  <si>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</si>
  <si>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</si>
  <si>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</si>
  <si>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</si>
  <si>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</si>
  <si>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</si>
  <si>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</si>
  <si>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</si>
  <si>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</si>
  <si>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</si>
  <si>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</si>
  <si>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</si>
  <si>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</si>
  <si>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</si>
  <si>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</si>
  <si>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</si>
  <si>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</si>
  <si>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</si>
  <si>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</si>
  <si>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</si>
  <si>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</si>
  <si>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</si>
  <si>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</si>
  <si>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</si>
  <si>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</si>
  <si>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</si>
  <si>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</si>
  <si>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</si>
  <si>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</si>
  <si>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</si>
  <si>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</si>
  <si>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</si>
  <si>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</si>
  <si>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</si>
  <si>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</si>
  <si>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</si>
  <si>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</si>
  <si>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</si>
  <si>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</si>
  <si>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</si>
  <si>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</si>
  <si>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</si>
  <si>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</si>
  <si>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</si>
  <si>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</si>
  <si>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</si>
  <si>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</si>
  <si>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</si>
  <si>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</si>
  <si>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</si>
  <si>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</si>
  <si>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</si>
  <si>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</si>
  <si>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</si>
  <si>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</si>
  <si>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</si>
  <si>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</si>
  <si>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</si>
  <si>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</si>
  <si>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</si>
  <si>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</si>
  <si>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</si>
  <si>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</si>
  <si>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</si>
  <si>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</si>
  <si>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</si>
  <si>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</si>
  <si>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</si>
  <si>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</si>
  <si>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</si>
  <si>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</si>
  <si>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</si>
  <si>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</si>
  <si>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</si>
  <si>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</si>
  <si>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</si>
  <si>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</si>
  <si>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</si>
  <si>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</si>
  <si>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</si>
  <si>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</si>
  <si>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</si>
  <si>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</si>
  <si>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</si>
  <si>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</si>
  <si>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</si>
  <si>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</si>
  <si>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</si>
  <si>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</si>
  <si>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</si>
  <si>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</si>
  <si>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</si>
  <si>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</si>
  <si>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</si>
  <si>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</si>
  <si>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</si>
  <si>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</si>
  <si>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</si>
  <si>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</si>
  <si>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</si>
  <si>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</si>
  <si>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</si>
  <si>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</si>
  <si>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</si>
  <si>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</si>
  <si>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</si>
  <si>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</si>
  <si>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</si>
  <si>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</si>
  <si>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</si>
  <si>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</si>
  <si>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</si>
  <si>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</si>
  <si>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</si>
  <si>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</si>
  <si>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</si>
  <si>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</si>
  <si>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</si>
  <si>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</si>
  <si>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</si>
  <si>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</si>
  <si>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</si>
  <si>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</si>
  <si>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</si>
  <si>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</si>
  <si>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</si>
  <si>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</si>
  <si>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</si>
  <si>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</si>
  <si>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</si>
  <si>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</si>
  <si>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</si>
  <si>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</si>
  <si>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</si>
  <si>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</si>
  <si>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</si>
  <si>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</si>
  <si>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</si>
  <si>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</si>
  <si>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</si>
  <si>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</si>
  <si>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</si>
  <si>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</si>
  <si>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</si>
  <si>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</si>
  <si>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</si>
  <si>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</si>
  <si>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</si>
  <si>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</si>
  <si>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</si>
  <si>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</si>
  <si>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</si>
  <si>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</si>
  <si>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</si>
  <si>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</si>
  <si>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</si>
  <si>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</si>
  <si>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</si>
  <si>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</si>
  <si>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</si>
  <si>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</si>
  <si>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</si>
  <si>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</si>
  <si>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</si>
  <si>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</si>
  <si>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</si>
  <si>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</si>
  <si>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</si>
  <si>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</si>
  <si>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</si>
  <si>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</si>
  <si>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</si>
  <si>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</si>
  <si>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</si>
  <si>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</si>
  <si>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</si>
  <si>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</si>
  <si>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</si>
  <si>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</si>
  <si>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</si>
  <si>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</si>
  <si>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</si>
  <si>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</si>
  <si>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</si>
  <si>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</si>
  <si>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</si>
  <si>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</si>
  <si>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</si>
  <si>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</si>
  <si>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</si>
  <si>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</si>
  <si>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</si>
  <si>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</si>
  <si>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</si>
  <si>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</si>
  <si>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</si>
  <si>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</si>
  <si>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</si>
  <si>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</si>
  <si>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</si>
  <si>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</si>
  <si>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</si>
  <si>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</si>
  <si>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</si>
  <si>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</si>
  <si>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</si>
  <si>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</si>
  <si>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</si>
  <si>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</si>
  <si>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</si>
  <si>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</si>
  <si>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</si>
  <si>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</si>
  <si>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</si>
  <si>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</si>
  <si>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</si>
  <si>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</si>
  <si>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</si>
  <si>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</si>
  <si>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</si>
  <si>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</si>
  <si>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</si>
  <si>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</si>
  <si>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</si>
  <si>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</si>
  <si>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</si>
  <si>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</si>
  <si>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</si>
  <si>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</si>
  <si>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</si>
  <si>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</si>
  <si>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</si>
  <si>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</si>
  <si>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</si>
  <si>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</si>
  <si>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</si>
  <si>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</si>
  <si>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</si>
  <si>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</si>
  <si>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</si>
  <si>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</si>
  <si>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</si>
  <si>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</si>
  <si>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</si>
  <si>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</si>
  <si>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</si>
  <si>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</si>
  <si>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</si>
  <si>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</si>
  <si>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</si>
  <si>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</si>
  <si>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</si>
  <si>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</si>
  <si>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</si>
  <si>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</si>
  <si>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</si>
  <si>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</si>
  <si>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</si>
  <si>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</si>
  <si>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</si>
  <si>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</si>
  <si>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</si>
  <si>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</si>
  <si>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</si>
  <si>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</si>
  <si>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</si>
  <si>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</si>
  <si>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</si>
  <si>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</si>
  <si>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</si>
  <si>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</si>
  <si>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</si>
  <si>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</si>
  <si>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</si>
  <si>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</si>
  <si>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</si>
  <si>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</si>
  <si>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</si>
  <si>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</si>
  <si>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</si>
  <si>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</si>
  <si>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</si>
  <si>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</si>
  <si>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</si>
  <si>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</si>
  <si>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</si>
  <si>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</si>
  <si>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</si>
  <si>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</si>
  <si>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</si>
  <si>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</si>
  <si>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</si>
  <si>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</si>
  <si>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</si>
  <si>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</si>
  <si>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</si>
  <si>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</si>
  <si>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</si>
  <si>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</si>
  <si>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</si>
  <si>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</si>
  <si>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</si>
  <si>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</si>
  <si>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</si>
  <si>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</si>
  <si>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</si>
  <si>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</si>
  <si>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</si>
  <si>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</si>
  <si>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</si>
  <si>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</si>
  <si>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</si>
  <si>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</si>
  <si>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</si>
  <si>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</si>
  <si>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</si>
  <si>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</si>
  <si>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</si>
  <si>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</si>
  <si>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</si>
  <si>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</si>
  <si>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</si>
  <si>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</si>
  <si>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</si>
  <si>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</si>
  <si>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</si>
  <si>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</si>
  <si>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</si>
  <si>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</si>
  <si>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</si>
  <si>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</si>
  <si>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</si>
  <si>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</si>
  <si>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</si>
  <si>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</si>
  <si>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</si>
  <si>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</si>
  <si>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</si>
  <si>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</si>
  <si>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</si>
  <si>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</si>
  <si>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</si>
  <si>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</si>
  <si>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</si>
  <si>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</si>
  <si>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</si>
  <si>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</si>
  <si>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</si>
  <si>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</si>
  <si>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</si>
  <si>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</si>
  <si>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</si>
  <si>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</si>
  <si>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</si>
  <si>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</si>
  <si>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</si>
  <si>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</si>
  <si>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</si>
  <si>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</si>
  <si>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</si>
  <si>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</si>
  <si>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</si>
  <si>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</si>
  <si>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</si>
  <si>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</si>
  <si>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</si>
  <si>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</si>
  <si>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</si>
  <si>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</si>
  <si>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</si>
  <si>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</si>
  <si>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</si>
  <si>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</si>
  <si>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</si>
  <si>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</si>
  <si>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</si>
  <si>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</si>
  <si>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</si>
  <si>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</si>
  <si>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</si>
  <si>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</si>
  <si>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</si>
  <si>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</si>
  <si>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</si>
  <si>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</si>
  <si>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</si>
  <si>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</si>
  <si>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</si>
  <si>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</si>
  <si>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</si>
  <si>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</si>
  <si>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</si>
  <si>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</si>
  <si>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</si>
  <si>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</si>
  <si>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</si>
  <si>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</si>
  <si>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</si>
  <si>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</si>
  <si>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</si>
  <si>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</si>
  <si>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</si>
  <si>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</si>
  <si>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</si>
  <si>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</si>
  <si>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</si>
  <si>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</si>
  <si>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</si>
  <si>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</si>
  <si>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</si>
  <si>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</si>
  <si>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</si>
  <si>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</si>
  <si>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</si>
  <si>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</si>
  <si>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</si>
  <si>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</si>
  <si>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</si>
  <si>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</si>
  <si>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</si>
  <si>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</si>
  <si>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</si>
  <si>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</si>
  <si>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</si>
  <si>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</si>
  <si>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</si>
  <si>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</si>
  <si>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</si>
  <si>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</si>
  <si>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</si>
  <si>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</si>
  <si>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</si>
  <si>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</si>
  <si>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</si>
  <si>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</si>
  <si>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</si>
  <si>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</si>
  <si>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</si>
  <si>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</si>
  <si>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</si>
  <si>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</si>
  <si>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</si>
  <si>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</si>
  <si>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</si>
  <si>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</si>
  <si>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</si>
  <si>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</si>
  <si>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</si>
  <si>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</si>
  <si>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</si>
  <si>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</si>
  <si>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</si>
  <si>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</si>
  <si>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</si>
  <si>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</si>
  <si>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</si>
  <si>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</si>
  <si>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</si>
  <si>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</si>
  <si>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</si>
  <si>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</si>
  <si>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</si>
  <si>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</si>
  <si>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</si>
  <si>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</si>
  <si>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</si>
  <si>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</si>
  <si>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</si>
  <si>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</si>
  <si>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</si>
  <si>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</si>
  <si>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</si>
  <si>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</si>
  <si>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</si>
  <si>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</si>
  <si>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</si>
  <si>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</si>
  <si>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</si>
  <si>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</si>
  <si>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</si>
  <si>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</si>
  <si>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</si>
  <si>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</si>
  <si>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</si>
  <si>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</si>
  <si>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</si>
  <si>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</si>
  <si>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</si>
  <si>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</si>
  <si>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</si>
  <si>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</si>
  <si>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</si>
  <si>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</si>
  <si>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</si>
  <si>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</si>
  <si>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</si>
  <si>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</si>
  <si>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</si>
  <si>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</si>
  <si>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</si>
  <si>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</si>
  <si>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</si>
  <si>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</si>
  <si>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</si>
  <si>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</si>
  <si>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</si>
  <si>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</si>
  <si>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</si>
  <si>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</si>
  <si>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</si>
  <si>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</si>
  <si>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</si>
  <si>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</si>
  <si>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</si>
  <si>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</si>
  <si>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</si>
  <si>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</si>
  <si>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</si>
  <si>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</si>
  <si>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</si>
  <si>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</si>
  <si>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</si>
  <si>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</si>
  <si>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</si>
  <si>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</si>
  <si>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</si>
  <si>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</si>
  <si>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</si>
  <si>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</si>
  <si>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</si>
  <si>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</si>
  <si>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</si>
  <si>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</si>
  <si>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</si>
  <si>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</si>
  <si>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</si>
  <si>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</si>
  <si>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</si>
  <si>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</si>
  <si>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</si>
  <si>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</si>
  <si>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</si>
  <si>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</si>
  <si>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</si>
  <si>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</si>
  <si>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</si>
  <si>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</si>
  <si>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</si>
  <si>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</si>
  <si>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</si>
  <si>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</si>
  <si>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</si>
  <si>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</si>
  <si>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</si>
  <si>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</si>
  <si>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</si>
  <si>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</si>
  <si>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</si>
  <si>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</si>
  <si>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</si>
  <si>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</si>
  <si>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</si>
  <si>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</si>
  <si>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</si>
  <si>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</si>
  <si>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</si>
  <si>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</si>
  <si>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</si>
  <si>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</si>
  <si>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</si>
  <si>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</si>
  <si>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</si>
  <si>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</si>
  <si>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</si>
  <si>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</si>
  <si>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</si>
  <si>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</si>
  <si>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</si>
  <si>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</si>
  <si>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</si>
  <si>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</si>
  <si>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</si>
  <si>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</si>
  <si>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</si>
  <si>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</si>
  <si>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</si>
  <si>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</si>
  <si>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</si>
  <si>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</si>
  <si>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</si>
  <si>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</si>
  <si>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</si>
  <si>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</si>
  <si>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</si>
  <si>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</si>
  <si>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</si>
  <si>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</si>
  <si>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</si>
  <si>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</si>
  <si>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</si>
  <si>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</si>
  <si>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</si>
  <si>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</si>
  <si>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</si>
  <si>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</si>
  <si>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</si>
  <si>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</si>
  <si>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</si>
  <si>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</si>
  <si>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</si>
  <si>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</si>
  <si>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</si>
  <si>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</si>
  <si>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</si>
  <si>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</si>
  <si>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</si>
  <si>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</si>
  <si>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</si>
  <si>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</si>
  <si>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</si>
  <si>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</si>
  <si>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</si>
  <si>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</si>
  <si>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</si>
  <si>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</si>
  <si>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</si>
  <si>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</si>
  <si>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</si>
  <si>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</si>
  <si>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</si>
  <si>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</si>
  <si>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</si>
  <si>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</si>
  <si>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</si>
  <si>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</si>
  <si>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</si>
  <si>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</si>
  <si>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</si>
  <si>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</si>
  <si>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</si>
  <si>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</si>
  <si>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</si>
  <si>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</si>
  <si>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</si>
  <si>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</si>
  <si>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</si>
  <si>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</si>
  <si>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</si>
  <si>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</si>
  <si>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</si>
  <si>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</si>
  <si>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</si>
  <si>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</si>
  <si>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</si>
  <si>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</si>
  <si>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</si>
  <si>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</si>
  <si>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</si>
  <si>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</si>
  <si>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</si>
  <si>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</si>
  <si>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</si>
  <si>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</si>
  <si>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</si>
  <si>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</si>
  <si>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</si>
  <si>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</si>
  <si>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</si>
  <si>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</si>
  <si>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</si>
  <si>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</si>
  <si>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</si>
  <si>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</si>
  <si>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</si>
  <si>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</si>
  <si>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</si>
  <si>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</si>
  <si>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</si>
  <si>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</si>
  <si>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</si>
  <si>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</si>
  <si>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</si>
  <si>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</si>
  <si>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</si>
  <si>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</si>
  <si>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</si>
  <si>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</si>
  <si>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</si>
  <si>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</si>
  <si>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</si>
  <si>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</si>
  <si>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</si>
  <si>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</si>
  <si>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</si>
  <si>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</si>
  <si>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</si>
  <si>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</si>
  <si>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</si>
  <si>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</si>
  <si>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</si>
  <si>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</si>
  <si>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</si>
  <si>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</si>
  <si>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</si>
  <si>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</si>
  <si>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</si>
  <si>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</si>
  <si>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</si>
  <si>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</si>
  <si>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</si>
  <si>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</si>
  <si>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</si>
  <si>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</si>
  <si>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</si>
  <si>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</si>
  <si>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</si>
  <si>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</si>
  <si>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</si>
  <si>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</si>
  <si>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</si>
  <si>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</si>
  <si>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</si>
  <si>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</si>
  <si>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</si>
  <si>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</si>
  <si>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</si>
  <si>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</si>
  <si>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</si>
  <si>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</si>
  <si>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</si>
  <si>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</si>
  <si>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</si>
  <si>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</si>
  <si>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</si>
  <si>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</si>
  <si>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</si>
  <si>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</si>
  <si>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</si>
  <si>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</si>
  <si>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</si>
  <si>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</si>
  <si>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</si>
  <si>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</si>
  <si>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</si>
  <si>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</si>
  <si>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</si>
  <si>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</si>
  <si>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</si>
  <si>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</si>
  <si>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</si>
  <si>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</si>
  <si>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</si>
  <si>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</si>
  <si>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</si>
  <si>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</si>
  <si>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</si>
  <si>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</si>
  <si>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</si>
  <si>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</si>
  <si>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</si>
  <si>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</si>
  <si>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</si>
  <si>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</si>
  <si>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</si>
  <si>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</si>
  <si>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</si>
  <si>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</si>
  <si>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</si>
  <si>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</si>
  <si>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</si>
  <si>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</si>
  <si>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</si>
  <si>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</si>
  <si>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</si>
  <si>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</si>
  <si>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</si>
  <si>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</si>
  <si>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</si>
  <si>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</si>
  <si>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</si>
  <si>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</si>
  <si>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</si>
  <si>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</si>
  <si>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</si>
  <si>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</si>
  <si>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</si>
  <si>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</si>
  <si>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</si>
  <si>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</si>
  <si>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</si>
  <si>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</si>
  <si>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</si>
  <si>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</si>
  <si>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</si>
  <si>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</si>
  <si>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</si>
  <si>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</si>
  <si>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</si>
  <si>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</si>
  <si>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</si>
  <si>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</si>
  <si>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</si>
  <si>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</si>
  <si>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</si>
  <si>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</si>
  <si>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</si>
  <si>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</si>
  <si>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</si>
  <si>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</si>
  <si>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</si>
  <si>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</si>
  <si>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</si>
  <si>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</si>
  <si>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</si>
  <si>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</si>
  <si>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</si>
  <si>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</si>
  <si>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</si>
  <si>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</si>
  <si>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</si>
  <si>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</si>
  <si>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</si>
  <si>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</si>
  <si>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</si>
  <si>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</si>
  <si>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</si>
  <si>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</si>
  <si>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</si>
  <si>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</si>
  <si>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</si>
  <si>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</si>
  <si>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</si>
  <si>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</si>
  <si>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</si>
  <si>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</si>
  <si>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</si>
  <si>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</si>
  <si>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</si>
  <si>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</si>
  <si>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</si>
  <si>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</si>
  <si>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</si>
  <si>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</si>
  <si>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</si>
  <si>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</si>
  <si>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</si>
  <si>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</si>
  <si>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</si>
  <si>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</si>
  <si>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</si>
  <si>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</si>
  <si>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</si>
  <si>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</si>
  <si>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</si>
  <si>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</si>
  <si>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</si>
  <si>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</si>
  <si>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</si>
  <si>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</si>
  <si>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</si>
  <si>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</si>
  <si>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</si>
  <si>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</si>
  <si>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</si>
  <si>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</si>
  <si>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</si>
  <si>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</si>
  <si>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</si>
  <si>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</si>
  <si>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</si>
  <si>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</si>
  <si>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</si>
  <si>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</si>
  <si>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</si>
  <si>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</si>
  <si>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</si>
  <si>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</si>
  <si>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</si>
  <si>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</si>
  <si>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</si>
  <si>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</si>
  <si>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</si>
  <si>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</si>
  <si>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</si>
  <si>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</si>
  <si>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</si>
  <si>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</si>
  <si>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</si>
  <si>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</si>
  <si>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</si>
  <si>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</si>
  <si>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</si>
  <si>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</si>
  <si>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</si>
  <si>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</si>
  <si>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</si>
  <si>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</si>
  <si>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</si>
  <si>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</si>
  <si>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</si>
  <si>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</si>
  <si>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</si>
  <si>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</si>
  <si>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</si>
  <si>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</si>
  <si>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</si>
  <si>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</si>
  <si>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</si>
  <si>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</si>
  <si>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</si>
  <si>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</si>
  <si>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</si>
  <si>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</si>
  <si>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</si>
  <si>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</si>
  <si>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</si>
  <si>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</si>
  <si>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</si>
  <si>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</si>
  <si>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</si>
  <si>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</si>
  <si>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</si>
  <si>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</si>
  <si>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</si>
  <si>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</si>
  <si>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</si>
  <si>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</si>
  <si>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</si>
  <si>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</si>
  <si>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</si>
  <si>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</si>
  <si>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</si>
  <si>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</si>
  <si>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</si>
  <si>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</si>
  <si>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</si>
  <si>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</si>
  <si>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</si>
  <si>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</si>
  <si>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</si>
  <si>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</si>
  <si>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</si>
  <si>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</si>
  <si>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</si>
  <si>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</si>
  <si>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</si>
  <si>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</si>
  <si>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</si>
  <si>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</si>
  <si>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</si>
  <si>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</si>
  <si>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</si>
  <si>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</si>
  <si>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</si>
  <si>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</si>
  <si>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</si>
  <si>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</si>
  <si>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</si>
  <si>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</si>
  <si>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</si>
  <si>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</si>
  <si>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</si>
  <si>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</si>
  <si>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</si>
  <si>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</si>
  <si>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</si>
  <si>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</si>
  <si>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</si>
  <si>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</si>
  <si>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</si>
  <si>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</si>
  <si>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</si>
  <si>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</si>
  <si>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</si>
  <si>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</si>
  <si>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</si>
  <si>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</si>
  <si>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</si>
  <si>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</si>
  <si>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</si>
  <si>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</si>
  <si>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</si>
  <si>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</si>
  <si>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</si>
  <si>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</si>
  <si>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</si>
  <si>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</si>
  <si>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</si>
  <si>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</si>
  <si>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</si>
  <si>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</si>
  <si>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</si>
  <si>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</si>
  <si>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</si>
  <si>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</si>
  <si>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</si>
  <si>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</si>
  <si>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</si>
  <si>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</si>
  <si>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</si>
  <si>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</si>
  <si>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</si>
  <si>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</si>
  <si>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</si>
  <si>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</si>
  <si>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</si>
  <si>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</si>
  <si>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</si>
  <si>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</si>
  <si>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</si>
  <si>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</si>
  <si>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</si>
  <si>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</si>
  <si>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</si>
  <si>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</si>
  <si>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</si>
  <si>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</si>
  <si>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</si>
  <si>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</si>
  <si>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</si>
  <si>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</si>
  <si>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</si>
  <si>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</si>
  <si>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</si>
  <si>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</si>
  <si>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</si>
  <si>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</si>
  <si>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</si>
  <si>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</si>
  <si>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</si>
  <si>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</si>
  <si>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</si>
  <si>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</si>
  <si>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</si>
  <si>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</si>
  <si>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</si>
  <si>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</si>
  <si>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</si>
  <si>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</si>
  <si>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</si>
  <si>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</si>
  <si>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</si>
  <si>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</si>
  <si>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</si>
  <si>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</si>
  <si>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</si>
  <si>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</si>
  <si>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</si>
  <si>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</si>
  <si>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</si>
  <si>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</si>
  <si>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</si>
  <si>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</si>
  <si>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</si>
  <si>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</si>
  <si>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</si>
  <si>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</si>
  <si>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</si>
  <si>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</si>
  <si>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</si>
  <si>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</si>
  <si>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</si>
  <si>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</si>
  <si>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</si>
  <si>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</si>
  <si>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</si>
  <si>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</si>
  <si>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</si>
  <si>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</si>
  <si>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</si>
  <si>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</si>
  <si>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</si>
  <si>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</si>
  <si>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</si>
  <si>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</si>
  <si>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</si>
  <si>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</si>
  <si>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</si>
  <si>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</si>
  <si>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</si>
  <si>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</si>
  <si>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</si>
  <si>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</si>
  <si>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</si>
  <si>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</si>
  <si>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</si>
  <si>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</si>
  <si>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</si>
  <si>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</si>
  <si>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</si>
  <si>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</si>
  <si>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</si>
  <si>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</si>
  <si>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</si>
  <si>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</si>
  <si>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</si>
  <si>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</si>
  <si>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</si>
  <si>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</si>
  <si>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</si>
  <si>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</si>
  <si>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</si>
  <si>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</si>
  <si>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</si>
  <si>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</si>
  <si>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</si>
  <si>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</si>
  <si>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</si>
  <si>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</si>
  <si>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</si>
  <si>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</si>
  <si>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</si>
  <si>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</si>
  <si>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</si>
  <si>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</si>
  <si>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</si>
  <si>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</si>
  <si>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</si>
  <si>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</si>
  <si>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</si>
  <si>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</si>
  <si>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</si>
  <si>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</si>
  <si>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</si>
  <si>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</si>
  <si>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</si>
  <si>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</si>
  <si>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</si>
  <si>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</si>
  <si>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</si>
  <si>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</si>
  <si>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</si>
  <si>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</si>
  <si>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</si>
  <si>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</si>
  <si>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</si>
  <si>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</si>
  <si>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</si>
  <si>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</si>
  <si>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</si>
  <si>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</si>
  <si>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</si>
  <si>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</si>
  <si>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</si>
  <si>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</si>
  <si>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</si>
  <si>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</si>
  <si>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</si>
  <si>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</si>
  <si>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</si>
  <si>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</si>
  <si>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</si>
  <si>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</si>
  <si>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</si>
  <si>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</si>
  <si>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</si>
  <si>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</si>
  <si>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</si>
  <si>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</si>
  <si>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</si>
  <si>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</si>
  <si>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</si>
  <si>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</si>
  <si>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</si>
  <si>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</si>
  <si>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</si>
  <si>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</si>
  <si>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</si>
  <si>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</si>
  <si>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</si>
  <si>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</si>
  <si>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</si>
  <si>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</si>
  <si>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</si>
  <si>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</si>
  <si>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</si>
  <si>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</si>
  <si>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</si>
  <si>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</si>
  <si>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</si>
  <si>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</si>
  <si>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</si>
  <si>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</si>
  <si>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</si>
  <si>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</si>
  <si>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</si>
  <si>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</si>
  <si>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</si>
  <si>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</si>
  <si>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</si>
  <si>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</si>
  <si>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</si>
  <si>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</si>
  <si>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</si>
  <si>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</si>
  <si>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</si>
  <si>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</si>
  <si>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</si>
  <si>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</si>
  <si>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</si>
  <si>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</si>
  <si>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</si>
  <si>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</si>
  <si>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</si>
  <si>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</si>
  <si>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</si>
  <si>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</si>
  <si>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</si>
  <si>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</si>
  <si>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</si>
  <si>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</si>
  <si>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</si>
  <si>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</si>
  <si>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</si>
  <si>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</si>
  <si>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</si>
  <si>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</si>
  <si>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</si>
  <si>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</si>
  <si>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</si>
  <si>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</si>
  <si>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</si>
  <si>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</si>
  <si>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</si>
  <si>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</si>
  <si>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</si>
  <si>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</si>
  <si>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</si>
  <si>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</si>
  <si>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</si>
  <si>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</si>
  <si>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</si>
  <si>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</si>
  <si>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</si>
  <si>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</si>
  <si>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</si>
  <si>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</si>
  <si>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</si>
  <si>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</si>
  <si>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</si>
  <si>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</si>
  <si>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</si>
  <si>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</si>
  <si>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</si>
  <si>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</si>
  <si>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</si>
  <si>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</si>
  <si>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</si>
  <si>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</si>
  <si>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</si>
  <si>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</si>
  <si>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</si>
  <si>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</si>
  <si>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</si>
  <si>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</si>
  <si>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</si>
  <si>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</si>
  <si>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</si>
  <si>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</si>
  <si>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</si>
  <si>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</si>
  <si>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</si>
  <si>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</si>
  <si>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</si>
  <si>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</si>
  <si>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</si>
  <si>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</si>
  <si>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</si>
  <si>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</si>
  <si>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</si>
  <si>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</si>
  <si>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</si>
  <si>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</si>
  <si>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</si>
  <si>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</si>
  <si>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</si>
  <si>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</si>
  <si>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</si>
  <si>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</si>
  <si>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</si>
  <si>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</si>
  <si>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</si>
  <si>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</si>
  <si>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</si>
  <si>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</si>
  <si>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</si>
  <si>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</si>
  <si>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</si>
  <si>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</si>
  <si>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</si>
  <si>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</si>
  <si>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</si>
  <si>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</si>
  <si>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</si>
  <si>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</si>
  <si>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</si>
  <si>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</si>
  <si>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</si>
  <si>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</si>
  <si>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</si>
  <si>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</si>
  <si>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</si>
  <si>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</si>
  <si>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</si>
  <si>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</si>
  <si>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</si>
  <si>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</si>
  <si>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</si>
  <si>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</si>
  <si>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</si>
  <si>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</si>
  <si>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</si>
  <si>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</si>
  <si>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</si>
  <si>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</si>
  <si>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</si>
  <si>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</si>
  <si>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</si>
  <si>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</si>
  <si>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</si>
  <si>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</si>
  <si>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</si>
  <si>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</si>
  <si>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</si>
  <si>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</si>
  <si>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</si>
  <si>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</si>
  <si>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</si>
  <si>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</si>
  <si>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</si>
  <si>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</si>
  <si>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</si>
  <si>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</si>
  <si>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</si>
  <si>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</si>
  <si>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</si>
  <si>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</si>
  <si>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</si>
  <si>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</si>
  <si>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</si>
  <si>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</si>
  <si>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</si>
  <si>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</si>
  <si>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</si>
  <si>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</si>
  <si>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</si>
  <si>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</si>
  <si>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</si>
  <si>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</si>
  <si>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</si>
  <si>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</si>
  <si>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</si>
  <si>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</si>
  <si>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</si>
  <si>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</si>
  <si>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</si>
  <si>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</si>
  <si>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</si>
  <si>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</si>
  <si>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</si>
  <si>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</si>
  <si>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</si>
  <si>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</si>
  <si>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</si>
  <si>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</si>
  <si>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</si>
  <si>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</si>
  <si>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</si>
  <si>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</si>
  <si>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</si>
  <si>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</si>
  <si>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</si>
  <si>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</si>
  <si>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</si>
  <si>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</si>
  <si>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</si>
  <si>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</si>
  <si>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</si>
  <si>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</si>
  <si>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</si>
  <si>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</si>
  <si>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</si>
  <si>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</si>
  <si>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</si>
  <si>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</si>
  <si>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</si>
  <si>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</si>
  <si>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</si>
  <si>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</si>
  <si>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</si>
  <si>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</si>
  <si>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</si>
  <si>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</si>
  <si>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</si>
  <si>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</si>
  <si>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</si>
  <si>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</si>
  <si>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</si>
  <si>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</si>
  <si>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</si>
  <si>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</si>
  <si>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</si>
  <si>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</si>
  <si>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</si>
  <si>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</si>
  <si>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</si>
  <si>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</si>
  <si>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</si>
  <si>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</si>
  <si>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</si>
  <si>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</si>
  <si>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</si>
  <si>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</si>
  <si>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</si>
  <si>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</si>
  <si>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</si>
  <si>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</si>
  <si>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</si>
  <si>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</si>
  <si>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</si>
  <si>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</si>
  <si>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</si>
  <si>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</si>
  <si>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</si>
  <si>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</si>
  <si>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</si>
  <si>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</si>
  <si>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</si>
  <si>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</si>
  <si>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</si>
  <si>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</si>
  <si>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</si>
  <si>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</si>
  <si>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</si>
  <si>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</si>
  <si>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</si>
  <si>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</si>
  <si>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</si>
  <si>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</si>
  <si>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</si>
  <si>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</si>
  <si>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</si>
  <si>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</si>
  <si>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</si>
  <si>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</si>
  <si>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</si>
  <si>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</si>
  <si>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</si>
  <si>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</si>
  <si>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</si>
  <si>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</si>
  <si>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</si>
  <si>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</si>
  <si>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</si>
  <si>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</si>
  <si>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</si>
  <si>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</si>
  <si>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</si>
  <si>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</si>
  <si>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</si>
  <si>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</si>
  <si>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</si>
  <si>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</si>
  <si>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</si>
  <si>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</si>
  <si>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</si>
  <si>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</si>
  <si>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</si>
  <si>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</si>
  <si>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</si>
  <si>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</si>
  <si>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</si>
  <si>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</si>
  <si>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</si>
  <si>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</si>
  <si>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</si>
  <si>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</si>
  <si>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</si>
  <si>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</si>
  <si>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</si>
  <si>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</si>
  <si>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</si>
  <si>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</si>
  <si>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</si>
  <si>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</si>
  <si>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</si>
  <si>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</si>
  <si>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</si>
  <si>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</si>
  <si>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</si>
  <si>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</si>
  <si>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</si>
  <si>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</si>
  <si>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</si>
  <si>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</si>
  <si>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</si>
  <si>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</si>
  <si>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</si>
  <si>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</si>
  <si>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</si>
  <si>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</si>
  <si>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</si>
  <si>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</si>
  <si>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</si>
  <si>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</si>
  <si>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</si>
  <si>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</si>
  <si>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</si>
  <si>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</si>
  <si>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</si>
  <si>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</si>
  <si>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</si>
  <si>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</si>
  <si>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</si>
  <si>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</si>
  <si>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</si>
  <si>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</si>
  <si>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</si>
  <si>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</si>
  <si>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</si>
  <si>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</si>
  <si>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</si>
  <si>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</si>
  <si>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</si>
  <si>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</si>
  <si>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</si>
  <si>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</si>
  <si>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</si>
  <si>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</si>
  <si>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</si>
  <si>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</si>
  <si>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</si>
  <si>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</si>
  <si>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</si>
  <si>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</si>
  <si>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</si>
  <si>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</si>
  <si>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</si>
  <si>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</si>
  <si>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</si>
  <si>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</si>
  <si>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</si>
  <si>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</si>
  <si>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</si>
  <si>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</si>
  <si>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</si>
  <si>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</si>
  <si>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</si>
  <si>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</si>
  <si>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</si>
  <si>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</si>
  <si>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</si>
  <si>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</si>
  <si>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</si>
  <si>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</si>
  <si>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</si>
  <si>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</si>
  <si>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</si>
  <si>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</si>
  <si>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</si>
  <si>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</si>
  <si>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</si>
  <si>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</si>
  <si>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</si>
  <si>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</si>
  <si>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</si>
  <si>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</si>
  <si>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</si>
  <si>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</si>
  <si>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</si>
  <si>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</si>
  <si>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</si>
  <si>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</si>
  <si>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</si>
  <si>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</si>
  <si>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</si>
  <si>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</si>
  <si>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</si>
  <si>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</si>
  <si>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</si>
  <si>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</si>
  <si>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</si>
  <si>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</si>
  <si>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</si>
  <si>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</si>
  <si>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</si>
  <si>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</si>
  <si>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</si>
  <si>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</si>
  <si>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</si>
  <si>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</si>
  <si>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</si>
  <si>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</si>
  <si>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</si>
  <si>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</si>
  <si>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</si>
  <si>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</si>
  <si>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</si>
  <si>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</si>
  <si>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</si>
  <si>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</si>
  <si>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</si>
  <si>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</si>
  <si>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</si>
  <si>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</si>
  <si>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</si>
  <si>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</si>
  <si>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</si>
  <si>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</si>
  <si>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</si>
  <si>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</si>
  <si>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</si>
  <si>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</si>
  <si>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</si>
  <si>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</si>
  <si>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</si>
  <si>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</si>
  <si>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</si>
  <si>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</si>
  <si>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</si>
  <si>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</si>
  <si>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</si>
  <si>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</si>
  <si>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</si>
  <si>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</si>
  <si>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</si>
  <si>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</si>
  <si>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</si>
  <si>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</si>
  <si>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</si>
  <si>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</si>
  <si>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</si>
  <si>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</si>
  <si>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</si>
  <si>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</si>
  <si>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</si>
  <si>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</si>
  <si>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</si>
  <si>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</si>
  <si>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</si>
  <si>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</si>
  <si>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</si>
  <si>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</si>
  <si>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</si>
  <si>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</si>
  <si>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</si>
  <si>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</si>
  <si>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</si>
  <si>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</si>
  <si>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</si>
  <si>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</si>
  <si>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</si>
  <si>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</si>
  <si>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</si>
  <si>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</si>
  <si>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</si>
  <si>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</si>
  <si>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</si>
  <si>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</si>
  <si>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</si>
  <si>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</si>
  <si>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</si>
  <si>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</si>
  <si>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</si>
  <si>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</si>
  <si>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</si>
  <si>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</si>
  <si>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</si>
  <si>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</si>
  <si>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</si>
  <si>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</si>
  <si>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</si>
  <si>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</si>
  <si>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</si>
  <si>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</si>
  <si>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</si>
  <si>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</si>
  <si>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</si>
  <si>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</si>
  <si>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</si>
  <si>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</si>
  <si>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</si>
  <si>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</si>
  <si>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</si>
  <si>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</si>
  <si>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</si>
  <si>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</si>
  <si>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</si>
  <si>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</si>
  <si>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</si>
  <si>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</si>
  <si>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</si>
  <si>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</si>
  <si>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</si>
  <si>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</si>
  <si>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</si>
  <si>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</si>
  <si>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</si>
  <si>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</si>
  <si>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</si>
  <si>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</si>
  <si>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</si>
  <si>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</si>
  <si>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</si>
  <si>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</si>
  <si>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</si>
  <si>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</si>
  <si>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</si>
  <si>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</si>
  <si>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</si>
  <si>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</si>
  <si>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</si>
  <si>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</si>
  <si>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</si>
  <si>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</si>
  <si>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</si>
  <si>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</si>
  <si>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</si>
  <si>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</si>
  <si>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</si>
  <si>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</si>
  <si>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</si>
  <si>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</si>
  <si>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</si>
  <si>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</si>
  <si>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</si>
  <si>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</si>
  <si>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</si>
  <si>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</si>
  <si>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</si>
  <si>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</si>
  <si>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</si>
  <si>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</si>
  <si>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</si>
  <si>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</si>
  <si>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</si>
  <si>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</si>
  <si>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</si>
  <si>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</si>
  <si>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</si>
  <si>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</si>
  <si>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</si>
  <si>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</si>
  <si>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</si>
  <si>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</si>
  <si>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</si>
  <si>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</si>
  <si>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</si>
  <si>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</si>
  <si>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</si>
  <si>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</si>
  <si>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</si>
  <si>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</si>
  <si>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</si>
  <si>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</si>
  <si>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</si>
  <si>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</si>
  <si>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</si>
  <si>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</si>
  <si>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</si>
  <si>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</si>
  <si>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</si>
  <si>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</si>
  <si>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</si>
  <si>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</si>
  <si>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</si>
  <si>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</si>
  <si>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</si>
  <si>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</si>
  <si>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</si>
  <si>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</si>
  <si>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</si>
  <si>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</si>
  <si>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</si>
  <si>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</si>
  <si>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</si>
  <si>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</si>
  <si>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</si>
  <si>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</si>
  <si>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</si>
  <si>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</si>
  <si>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</si>
  <si>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</si>
  <si>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</si>
  <si>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</si>
  <si>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</si>
  <si>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</si>
  <si>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</si>
  <si>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</si>
  <si>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</si>
  <si>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</si>
  <si>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</si>
  <si>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</si>
  <si>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</si>
  <si>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</si>
  <si>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</si>
  <si>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</si>
  <si>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</si>
  <si>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</si>
  <si>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</si>
  <si>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</si>
  <si>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</si>
  <si>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</si>
  <si>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</si>
  <si>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</si>
  <si>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</si>
  <si>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</si>
  <si>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</si>
  <si>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</si>
  <si>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</si>
  <si>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</si>
  <si>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</si>
  <si>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</si>
  <si>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</si>
  <si>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</si>
  <si>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</si>
  <si>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</si>
  <si>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</si>
  <si>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</si>
  <si>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</si>
  <si>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</si>
  <si>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</si>
  <si>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</si>
  <si>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</si>
  <si>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</si>
  <si>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</si>
  <si>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</si>
  <si>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</si>
  <si>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</si>
  <si>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</si>
  <si>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</si>
  <si>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</si>
  <si>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</si>
  <si>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</si>
  <si>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</si>
  <si>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</si>
  <si>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</si>
  <si>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</si>
  <si>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</si>
  <si>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</si>
  <si>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</si>
  <si>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</si>
  <si>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</si>
  <si>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</si>
  <si>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</si>
  <si>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</si>
  <si>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</si>
  <si>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</si>
  <si>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</si>
  <si>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</si>
  <si>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</si>
  <si>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</si>
  <si>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</si>
  <si>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</si>
  <si>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</si>
  <si>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</si>
  <si>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</si>
  <si>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</si>
  <si>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</si>
  <si>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</si>
  <si>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</si>
  <si>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</si>
  <si>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</si>
  <si>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</si>
  <si>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</si>
  <si>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</si>
  <si>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</si>
  <si>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</si>
  <si>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</si>
  <si>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</si>
  <si>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</si>
  <si>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</si>
  <si>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</si>
  <si>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</si>
  <si>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</si>
  <si>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</si>
  <si>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</si>
  <si>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</si>
  <si>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</si>
  <si>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</si>
  <si>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</si>
  <si>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</si>
  <si>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</si>
  <si>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</si>
  <si>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</si>
  <si>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</si>
  <si>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</si>
  <si>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</si>
  <si>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</si>
  <si>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</si>
  <si>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</si>
  <si>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</si>
  <si>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</si>
  <si>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</si>
  <si>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</si>
  <si>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</si>
  <si>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</si>
  <si>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</si>
  <si>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</si>
  <si>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</si>
  <si>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</si>
  <si>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</si>
  <si>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</si>
  <si>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</si>
  <si>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</si>
  <si>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</si>
  <si>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</si>
  <si>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</si>
  <si>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</si>
  <si>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</si>
  <si>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</si>
  <si>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</si>
  <si>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</si>
  <si>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</si>
  <si>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</si>
  <si>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</si>
  <si>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</si>
  <si>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</si>
  <si>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</si>
  <si>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</si>
  <si>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</si>
  <si>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</si>
  <si>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</si>
  <si>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</si>
  <si>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</si>
  <si>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</si>
  <si>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</si>
  <si>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</si>
  <si>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</si>
  <si>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</si>
  <si>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</si>
  <si>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</si>
  <si>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</si>
  <si>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</si>
  <si>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</si>
  <si>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</si>
  <si>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</si>
  <si>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</si>
  <si>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</si>
  <si>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</si>
  <si>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</si>
  <si>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</si>
  <si>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</si>
  <si>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</si>
  <si>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</si>
  <si>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</si>
  <si>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</si>
  <si>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</si>
  <si>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</si>
  <si>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</si>
  <si>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</si>
  <si>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</si>
  <si>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</si>
  <si>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</si>
  <si>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</si>
  <si>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</si>
  <si>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</si>
  <si>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</si>
  <si>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</si>
  <si>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</si>
  <si>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</si>
  <si>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</si>
  <si>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</si>
  <si>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</si>
  <si>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</si>
  <si>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</si>
  <si>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</si>
  <si>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</si>
  <si>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</si>
  <si>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</si>
  <si>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</si>
  <si>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</si>
  <si>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</si>
  <si>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</si>
  <si>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</si>
  <si>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</si>
  <si>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</si>
  <si>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</si>
  <si>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</si>
  <si>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</si>
  <si>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</si>
  <si>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</si>
  <si>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</si>
  <si>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</si>
  <si>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</si>
  <si>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</si>
  <si>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</si>
  <si>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</si>
  <si>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</si>
  <si>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</si>
  <si>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</si>
  <si>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</si>
  <si>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</si>
  <si>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</si>
  <si>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</si>
  <si>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</si>
  <si>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</si>
  <si>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</si>
  <si>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</si>
  <si>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</si>
  <si>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</si>
  <si>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</si>
  <si>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</si>
  <si>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</si>
  <si>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</si>
  <si>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</si>
  <si>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</si>
  <si>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</si>
  <si>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</si>
  <si>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</si>
  <si>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</si>
  <si>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</si>
  <si>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</si>
  <si>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</si>
  <si>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</si>
  <si>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</si>
  <si>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</si>
  <si>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</si>
  <si>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</si>
  <si>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</si>
  <si>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</si>
  <si>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</si>
  <si>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</si>
  <si>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</si>
  <si>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</si>
  <si>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</si>
  <si>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</si>
  <si>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</si>
  <si>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</si>
  <si>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</si>
  <si>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</si>
  <si>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</si>
  <si>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</si>
  <si>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</si>
  <si>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</si>
  <si>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</si>
  <si>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</si>
  <si>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</si>
  <si>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</si>
  <si>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</si>
  <si>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</si>
  <si>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</si>
  <si>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</si>
  <si>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</si>
  <si>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</si>
  <si>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</si>
  <si>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</si>
  <si>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</si>
  <si>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</si>
  <si>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</si>
  <si>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</si>
  <si>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</si>
  <si>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</si>
  <si>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</si>
  <si>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</si>
  <si>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</si>
  <si>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</si>
  <si>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</si>
  <si>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</si>
  <si>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</si>
  <si>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</si>
  <si>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</si>
  <si>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</si>
  <si>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</si>
  <si>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</si>
  <si>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</si>
  <si>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</si>
  <si>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</si>
  <si>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</si>
  <si>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</si>
  <si>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</si>
  <si>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</si>
  <si>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</si>
  <si>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</si>
  <si>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</si>
  <si>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</si>
  <si>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</si>
  <si>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</si>
  <si>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</si>
  <si>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</si>
  <si>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</si>
  <si>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</si>
  <si>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</si>
  <si>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</si>
  <si>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</si>
  <si>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</si>
  <si>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</si>
  <si>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</si>
  <si>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</si>
  <si>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</si>
  <si>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</si>
  <si>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</si>
  <si>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</si>
  <si>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</si>
  <si>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</si>
  <si>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</si>
  <si>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</si>
  <si>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</si>
  <si>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</si>
  <si>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</si>
  <si>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</si>
  <si>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</si>
  <si>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</si>
  <si>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</si>
  <si>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</si>
  <si>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</si>
  <si>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</si>
  <si>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</si>
  <si>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</si>
  <si>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</si>
  <si>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</si>
  <si>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</si>
  <si>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</si>
  <si>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</si>
  <si>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</si>
  <si>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</si>
  <si>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</si>
  <si>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</si>
  <si>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</si>
  <si>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</si>
  <si>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</si>
  <si>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</si>
  <si>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</si>
  <si>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</si>
  <si>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</si>
  <si>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</si>
  <si>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</si>
  <si>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</si>
  <si>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</si>
  <si>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</si>
  <si>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</si>
  <si>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</si>
  <si>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</si>
  <si>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</si>
  <si>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</si>
  <si>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</si>
  <si>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</si>
  <si>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</si>
  <si>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</si>
  <si>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</si>
  <si>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</si>
  <si>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</si>
  <si>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</si>
  <si>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</si>
  <si>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</si>
  <si>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</si>
  <si>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</si>
  <si>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</si>
  <si>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</si>
  <si>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</si>
  <si>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</si>
  <si>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</si>
  <si>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</si>
  <si>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</si>
  <si>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</si>
  <si>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</si>
  <si>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</si>
  <si>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</si>
  <si>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</si>
  <si>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</si>
  <si>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</si>
  <si>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</si>
  <si>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</si>
  <si>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</si>
  <si>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</si>
  <si>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</si>
  <si>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</si>
  <si>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</si>
  <si>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</si>
  <si>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</si>
  <si>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</si>
  <si>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</si>
  <si>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</si>
  <si>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</si>
  <si>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</si>
  <si>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</si>
  <si>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</si>
  <si>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</si>
  <si>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</si>
  <si>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</si>
  <si>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</si>
  <si>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</si>
  <si>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</si>
  <si>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</si>
  <si>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</si>
  <si>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</si>
  <si>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</si>
  <si>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</si>
  <si>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</si>
  <si>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</si>
  <si>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</si>
  <si>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</si>
  <si>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</si>
  <si>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</si>
  <si>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</si>
  <si>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</si>
  <si>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</si>
  <si>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</si>
  <si>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</si>
  <si>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</si>
  <si>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</si>
  <si>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</si>
  <si>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</si>
  <si>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</si>
  <si>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</si>
  <si>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</si>
  <si>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</si>
  <si>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</si>
  <si>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</si>
  <si>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</si>
  <si>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</si>
  <si>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</si>
  <si>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</si>
  <si>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</si>
  <si>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</si>
  <si>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</si>
  <si>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</si>
  <si>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</si>
  <si>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</si>
  <si>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</si>
  <si>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</si>
  <si>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</si>
  <si>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</si>
  <si>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</si>
  <si>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</si>
  <si>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</si>
  <si>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</si>
  <si>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</si>
  <si>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</si>
  <si>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</si>
  <si>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</si>
  <si>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</si>
  <si>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</si>
  <si>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</si>
  <si>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</si>
  <si>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</si>
  <si>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</si>
  <si>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</si>
  <si>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</si>
  <si>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</si>
  <si>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</si>
  <si>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</si>
  <si>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</si>
  <si>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</si>
  <si>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</si>
  <si>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</si>
  <si>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</si>
  <si>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</si>
  <si>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</si>
  <si>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</si>
  <si>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</si>
  <si>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</si>
  <si>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</si>
  <si>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</si>
  <si>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</si>
  <si>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</si>
  <si>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</si>
  <si>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</si>
  <si>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</si>
  <si>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</si>
  <si>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</si>
  <si>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</si>
  <si>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</si>
  <si>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</si>
  <si>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</si>
  <si>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</si>
  <si>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</si>
  <si>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</si>
  <si>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</si>
  <si>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</si>
  <si>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</si>
  <si>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</si>
  <si>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</si>
  <si>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</si>
  <si>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</si>
  <si>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</si>
  <si>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</si>
  <si>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</si>
  <si>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</si>
  <si>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</si>
  <si>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</si>
  <si>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</si>
  <si>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</si>
  <si>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</si>
  <si>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</si>
  <si>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</si>
  <si>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</si>
  <si>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</si>
  <si>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</si>
  <si>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</si>
  <si>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</si>
  <si>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</si>
  <si>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</si>
  <si>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</si>
  <si>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</si>
  <si>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</si>
  <si>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</si>
  <si>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</si>
  <si>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</si>
  <si>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</si>
  <si>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</si>
  <si>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</si>
  <si>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</si>
  <si>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</si>
  <si>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</si>
  <si>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</si>
  <si>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</si>
  <si>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</si>
  <si>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</si>
  <si>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</si>
  <si>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</si>
  <si>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</si>
  <si>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</si>
  <si>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</si>
  <si>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</si>
  <si>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</si>
  <si>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</si>
  <si>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</si>
  <si>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</si>
  <si>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</si>
  <si>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</si>
  <si>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</si>
  <si>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</si>
  <si>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</si>
  <si>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</si>
  <si>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</si>
  <si>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</si>
  <si>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</si>
  <si>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</si>
  <si>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</si>
  <si>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</si>
  <si>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</si>
  <si>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</si>
  <si>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</si>
  <si>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</si>
  <si>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</si>
  <si>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</si>
  <si>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</si>
  <si>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</si>
  <si>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</si>
  <si>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</si>
  <si>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</si>
  <si>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</si>
  <si>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</si>
  <si>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</si>
  <si>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</si>
  <si>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</si>
  <si>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</si>
  <si>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</si>
  <si>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</si>
  <si>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</si>
  <si>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</si>
  <si>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</si>
  <si>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</si>
  <si>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</si>
  <si>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</si>
  <si>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</si>
  <si>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</si>
  <si>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</si>
  <si>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</si>
  <si>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</si>
  <si>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</si>
  <si>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</si>
  <si>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</si>
  <si>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</si>
  <si>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</si>
  <si>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</si>
  <si>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</si>
  <si>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</si>
  <si>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</si>
  <si>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</si>
  <si>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</si>
  <si>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</si>
  <si>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</si>
  <si>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</si>
  <si>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</si>
  <si>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</si>
  <si>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</si>
  <si>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</si>
  <si>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</si>
  <si>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</si>
  <si>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</si>
  <si>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</si>
  <si>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</si>
  <si>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</si>
  <si>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</si>
  <si>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</si>
  <si>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</si>
  <si>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</si>
  <si>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</si>
  <si>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</si>
  <si>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</si>
  <si>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</si>
  <si>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</si>
  <si>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</si>
  <si>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</si>
  <si>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</si>
  <si>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</si>
  <si>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</si>
  <si>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</si>
  <si>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</si>
  <si>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</si>
  <si>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</si>
  <si>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</si>
  <si>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</si>
  <si>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</si>
  <si>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</si>
  <si>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</si>
  <si>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</si>
  <si>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</si>
  <si>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</si>
  <si>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</si>
  <si>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</si>
  <si>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</si>
  <si>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</si>
  <si>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</si>
  <si>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</si>
  <si>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</si>
  <si>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</si>
  <si>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</si>
  <si>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</si>
  <si>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</si>
  <si>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</si>
  <si>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</si>
  <si>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</si>
  <si>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</si>
  <si>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</si>
  <si>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</si>
  <si>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</si>
  <si>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</si>
  <si>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</si>
  <si>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</si>
  <si>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</si>
  <si>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</si>
  <si>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</si>
  <si>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</si>
  <si>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</si>
  <si>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</si>
  <si>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</si>
  <si>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</si>
  <si>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</si>
  <si>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</si>
  <si>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</si>
  <si>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</si>
  <si>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</si>
  <si>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</si>
  <si>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</si>
  <si>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</si>
  <si>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</si>
  <si>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</si>
  <si>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</si>
  <si>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</si>
  <si>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</si>
  <si>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</si>
  <si>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</si>
  <si>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</si>
  <si>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</si>
  <si>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</si>
  <si>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</si>
  <si>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</si>
  <si>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</si>
  <si>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</si>
  <si>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</si>
  <si>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</si>
  <si>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</si>
  <si>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</si>
  <si>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</si>
  <si>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</si>
  <si>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</si>
  <si>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</si>
  <si>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</si>
  <si>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</si>
  <si>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</si>
  <si>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</si>
  <si>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</si>
  <si>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</si>
  <si>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</si>
  <si>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</si>
  <si>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</si>
  <si>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</si>
  <si>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</si>
  <si>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</si>
  <si>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</si>
  <si>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</si>
  <si>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</si>
  <si>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</si>
  <si>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</si>
  <si>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</si>
  <si>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</si>
  <si>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</si>
  <si>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</si>
  <si>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</si>
  <si>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</si>
  <si>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</si>
  <si>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</si>
  <si>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</si>
  <si>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</si>
  <si>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</si>
  <si>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</si>
  <si>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</si>
  <si>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</si>
  <si>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</si>
  <si>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</si>
  <si>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</si>
  <si>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</si>
  <si>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</si>
  <si>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</si>
  <si>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</si>
  <si>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</si>
  <si>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</si>
  <si>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</si>
  <si>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</si>
  <si>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</si>
  <si>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</si>
  <si>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</si>
  <si>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</si>
  <si>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</si>
  <si>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</si>
  <si>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</si>
  <si>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</si>
  <si>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</si>
  <si>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</si>
  <si>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</si>
  <si>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</si>
  <si>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</si>
  <si>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</si>
  <si>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</si>
  <si>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</si>
  <si>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</si>
  <si>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</si>
  <si>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</si>
  <si>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</si>
  <si>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</si>
  <si>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</si>
  <si>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</si>
  <si>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</si>
  <si>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</si>
  <si>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</si>
  <si>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</si>
  <si>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</si>
  <si>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</si>
  <si>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</si>
  <si>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</si>
  <si>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</si>
  <si>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</si>
  <si>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</si>
  <si>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</si>
  <si>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</si>
  <si>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</si>
  <si>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</si>
  <si>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</si>
  <si>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</si>
  <si>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</si>
  <si>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</si>
  <si>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</si>
  <si>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</si>
  <si>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</si>
  <si>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</si>
  <si>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</si>
  <si>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</si>
  <si>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</si>
  <si>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</si>
  <si>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</si>
  <si>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</si>
  <si>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</si>
  <si>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</si>
  <si>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</si>
  <si>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</si>
  <si>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</si>
  <si>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</si>
  <si>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</si>
  <si>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</si>
  <si>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</si>
  <si>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</si>
  <si>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</si>
  <si>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</si>
  <si>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</si>
  <si>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</si>
  <si>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</si>
  <si>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</si>
  <si>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</si>
  <si>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</si>
  <si>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</si>
  <si>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</si>
  <si>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</si>
  <si>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</si>
  <si>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</si>
  <si>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</si>
  <si>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</si>
  <si>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</si>
  <si>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</si>
  <si>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</si>
  <si>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</si>
  <si>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</si>
  <si>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</si>
  <si>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</si>
  <si>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</si>
  <si>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</si>
  <si>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</si>
  <si>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</si>
  <si>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</si>
  <si>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</si>
  <si>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</si>
  <si>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</si>
  <si>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</si>
  <si>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</si>
  <si>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</si>
  <si>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</si>
  <si>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</si>
  <si>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</si>
  <si>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</si>
  <si>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</si>
  <si>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</si>
  <si>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</si>
  <si>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</si>
  <si>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</si>
  <si>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</si>
  <si>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</si>
  <si>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</si>
  <si>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</si>
  <si>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</si>
  <si>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</si>
  <si>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</si>
  <si>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</si>
  <si>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</si>
  <si>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</si>
  <si>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</si>
  <si>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</si>
  <si>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</si>
  <si>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</si>
  <si>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</si>
  <si>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</si>
  <si>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</si>
  <si>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</si>
  <si>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</si>
  <si>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</si>
  <si>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</si>
  <si>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</si>
  <si>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</si>
  <si>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</si>
  <si>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</si>
  <si>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</si>
  <si>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</si>
  <si>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</si>
  <si>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</si>
  <si>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</si>
  <si>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</si>
  <si>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</si>
  <si>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</si>
  <si>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</si>
  <si>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</si>
  <si>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</si>
  <si>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</si>
  <si>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</si>
  <si>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</si>
  <si>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</si>
  <si>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</si>
  <si>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</si>
  <si>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</si>
  <si>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</si>
  <si>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</si>
  <si>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</si>
  <si>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</si>
  <si>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</si>
  <si>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</si>
  <si>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</si>
  <si>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</si>
  <si>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</si>
  <si>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</si>
  <si>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</si>
  <si>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</si>
  <si>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</si>
  <si>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</si>
  <si>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</si>
  <si>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</si>
  <si>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</si>
  <si>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</si>
  <si>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</si>
  <si>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</si>
  <si>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</si>
  <si>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</si>
  <si>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</si>
  <si>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</si>
  <si>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</si>
  <si>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</si>
  <si>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</si>
  <si>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</si>
  <si>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</si>
  <si>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</si>
  <si>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</si>
  <si>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</si>
  <si>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</si>
  <si>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</si>
  <si>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</si>
  <si>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</si>
  <si>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</si>
  <si>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</si>
  <si>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</si>
  <si>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</si>
  <si>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</si>
  <si>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</si>
  <si>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</si>
  <si>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</si>
  <si>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</si>
  <si>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</si>
  <si>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</si>
  <si>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</si>
  <si>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</si>
  <si>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</si>
  <si>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</si>
  <si>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</si>
  <si>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</si>
  <si>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</si>
  <si>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</si>
  <si>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</si>
  <si>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</si>
  <si>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</si>
  <si>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</si>
  <si>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</si>
  <si>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</si>
  <si>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</si>
  <si>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</si>
  <si>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</si>
  <si>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</si>
  <si>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</si>
  <si>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</si>
  <si>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</si>
  <si>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</si>
  <si>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</si>
  <si>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</si>
  <si>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</si>
  <si>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</si>
  <si>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</si>
  <si>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</si>
  <si>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</si>
  <si>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</si>
  <si>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</si>
  <si>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</si>
  <si>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</si>
  <si>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</si>
  <si>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</si>
  <si>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</si>
  <si>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</si>
  <si>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</si>
  <si>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</si>
  <si>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</si>
  <si>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</si>
  <si>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</si>
  <si>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</si>
  <si>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</si>
  <si>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</si>
  <si>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</si>
  <si>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</si>
  <si>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</si>
  <si>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</si>
  <si>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</si>
  <si>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</si>
  <si>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</si>
  <si>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</si>
  <si>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</si>
  <si>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</si>
  <si>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</si>
  <si>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</si>
  <si>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</si>
  <si>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</si>
  <si>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</si>
  <si>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</si>
  <si>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</si>
  <si>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</si>
  <si>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</si>
  <si>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</si>
  <si>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</si>
  <si>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</si>
  <si>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</si>
  <si>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</si>
  <si>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</si>
  <si>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</si>
  <si>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</si>
  <si>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</si>
  <si>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</si>
  <si>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</si>
  <si>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</si>
  <si>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</si>
  <si>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</si>
  <si>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</si>
  <si>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</si>
  <si>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</si>
  <si>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</si>
  <si>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</si>
  <si>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</si>
  <si>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</si>
  <si>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</si>
  <si>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</si>
  <si>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</si>
  <si>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</si>
  <si>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</si>
  <si>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</si>
  <si>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</si>
  <si>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</si>
  <si>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</si>
  <si>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</si>
  <si>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</si>
  <si>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</si>
  <si>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</si>
  <si>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</si>
  <si>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</si>
  <si>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</si>
  <si>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</si>
  <si>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</si>
  <si>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</si>
  <si>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</si>
  <si>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</si>
  <si>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</si>
  <si>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</si>
  <si>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</si>
  <si>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</si>
  <si>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</si>
  <si>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</si>
  <si>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</si>
  <si>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</si>
  <si>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</si>
  <si>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</si>
  <si>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</si>
  <si>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</si>
  <si>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</si>
  <si>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</si>
  <si>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</si>
  <si>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</si>
  <si>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</si>
  <si>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</si>
  <si>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</si>
  <si>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</si>
  <si>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</si>
  <si>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</si>
  <si>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</si>
  <si>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</si>
  <si>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</si>
  <si>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</si>
  <si>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</si>
  <si>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</si>
  <si>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</si>
  <si>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</si>
  <si>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</si>
  <si>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</si>
  <si>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</si>
  <si>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</si>
  <si>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</si>
  <si>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</si>
  <si>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</si>
  <si>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</si>
  <si>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</si>
  <si>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</si>
  <si>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</si>
  <si>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</si>
  <si>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</si>
  <si>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</si>
  <si>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</si>
  <si>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</si>
  <si>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</si>
  <si>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</si>
  <si>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</si>
  <si>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</si>
  <si>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</si>
  <si>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</si>
  <si>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</si>
  <si>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</si>
  <si>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</si>
  <si>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</si>
  <si>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</si>
  <si>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</si>
  <si>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</si>
  <si>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</si>
  <si>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</si>
  <si>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</si>
  <si>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</si>
  <si>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</si>
  <si>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</si>
  <si>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</si>
  <si>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</si>
  <si>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</si>
  <si>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</si>
  <si>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</si>
  <si>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</si>
  <si>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</si>
  <si>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</si>
  <si>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</si>
  <si>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</si>
  <si>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</si>
  <si>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</si>
  <si>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</si>
  <si>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</si>
  <si>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</si>
  <si>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</si>
  <si>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</si>
  <si>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</si>
  <si>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</si>
  <si>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</si>
  <si>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</si>
  <si>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</si>
  <si>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</si>
  <si>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</si>
  <si>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</si>
  <si>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</si>
  <si>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</si>
  <si>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</si>
  <si>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</si>
  <si>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</si>
  <si>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</si>
  <si>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</si>
  <si>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</si>
  <si>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</si>
  <si>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</si>
  <si>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</si>
  <si>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</si>
  <si>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</si>
  <si>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</si>
  <si>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</si>
  <si>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</si>
  <si>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</si>
  <si>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</si>
  <si>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</si>
  <si>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</si>
  <si>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</si>
  <si>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</si>
  <si>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</si>
  <si>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</si>
  <si>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</si>
  <si>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</si>
  <si>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</si>
  <si>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</si>
  <si>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</si>
  <si>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</si>
  <si>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</si>
  <si>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</si>
  <si>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</si>
  <si>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</si>
  <si>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</si>
  <si>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</si>
  <si>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</si>
  <si>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</si>
  <si>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</si>
  <si>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</si>
  <si>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</si>
  <si>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</si>
  <si>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</si>
  <si>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</si>
  <si>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</si>
  <si>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</si>
  <si>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</si>
  <si>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</si>
  <si>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</si>
  <si>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</si>
  <si>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</si>
  <si>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</si>
  <si>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</si>
  <si>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</si>
  <si>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</si>
  <si>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</si>
  <si>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</si>
  <si>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</si>
  <si>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</si>
  <si>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</si>
  <si>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</si>
  <si>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</si>
  <si>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</si>
  <si>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</si>
  <si>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</si>
  <si>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</si>
  <si>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</si>
  <si>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</si>
  <si>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</si>
  <si>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</si>
  <si>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</si>
  <si>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</si>
  <si>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</si>
  <si>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</si>
  <si>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</si>
  <si>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</si>
  <si>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</si>
  <si>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</si>
  <si>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</si>
  <si>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</si>
  <si>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</si>
  <si>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</si>
  <si>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</si>
  <si>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</si>
  <si>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</si>
  <si>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</si>
  <si>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</si>
  <si>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</si>
  <si>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</si>
  <si>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</si>
  <si>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</si>
  <si>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</si>
  <si>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</si>
  <si>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</si>
  <si>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</si>
  <si>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</si>
  <si>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</si>
  <si>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</si>
  <si>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</si>
  <si>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</si>
  <si>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</si>
  <si>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</si>
  <si>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</si>
  <si>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</si>
  <si>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</si>
  <si>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</si>
  <si>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</si>
  <si>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</si>
  <si>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</si>
  <si>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</si>
  <si>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</si>
  <si>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</si>
  <si>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</si>
  <si>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</si>
  <si>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</si>
  <si>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</si>
  <si>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</si>
  <si>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</si>
  <si>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</si>
  <si>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</si>
  <si>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</si>
  <si>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</si>
  <si>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</si>
  <si>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</si>
  <si>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</si>
  <si>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</si>
  <si>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</si>
  <si>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</si>
  <si>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</si>
  <si>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</si>
  <si>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</si>
  <si>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</si>
  <si>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</si>
  <si>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</si>
  <si>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</si>
  <si>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</si>
  <si>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</si>
  <si>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</si>
  <si>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</si>
  <si>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</si>
  <si>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</si>
  <si>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</si>
  <si>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</si>
  <si>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</si>
  <si>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</si>
  <si>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</si>
  <si>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</si>
  <si>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</si>
  <si>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</si>
  <si>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</si>
  <si>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</si>
  <si>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</si>
  <si>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</si>
  <si>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</si>
  <si>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</si>
  <si>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</si>
  <si>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</si>
  <si>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</si>
  <si>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</si>
  <si>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</si>
  <si>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</si>
  <si>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</si>
  <si>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</si>
  <si>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</si>
  <si>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</si>
  <si>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</si>
  <si>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</si>
  <si>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</si>
  <si>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</si>
  <si>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</si>
  <si>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</si>
  <si>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</si>
  <si>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</si>
  <si>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</si>
  <si>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</si>
  <si>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</si>
  <si>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</si>
  <si>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</si>
  <si>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</si>
  <si>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</si>
  <si>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</si>
  <si>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</si>
  <si>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</si>
  <si>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</si>
  <si>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</si>
  <si>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</si>
  <si>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</si>
  <si>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</si>
  <si>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</si>
  <si>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</si>
  <si>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</si>
  <si>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</si>
  <si>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</si>
  <si>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</si>
  <si>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</si>
  <si>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</si>
  <si>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</si>
  <si>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</si>
  <si>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</si>
  <si>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</si>
  <si>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</si>
  <si>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</si>
  <si>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</si>
  <si>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</si>
  <si>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</si>
  <si>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</si>
  <si>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</si>
  <si>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</si>
  <si>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</si>
  <si>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</si>
  <si>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</si>
  <si>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</si>
  <si>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</si>
  <si>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</si>
  <si>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</si>
  <si>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</si>
  <si>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</si>
  <si>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</si>
  <si>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</si>
  <si>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</si>
  <si>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</si>
  <si>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</si>
  <si>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</si>
  <si>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</si>
  <si>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</si>
  <si>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</si>
  <si>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</si>
  <si>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</si>
  <si>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</si>
  <si>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</si>
  <si>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</si>
  <si>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</si>
  <si>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</si>
  <si>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</si>
  <si>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</si>
  <si>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</si>
  <si>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</si>
  <si>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</si>
  <si>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</si>
  <si>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</si>
  <si>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</si>
  <si>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</si>
  <si>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</si>
  <si>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</si>
  <si>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</si>
  <si>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</si>
  <si>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</si>
  <si>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</si>
  <si>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</si>
  <si>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</si>
  <si>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</si>
  <si>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</si>
  <si>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</si>
  <si>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</si>
  <si>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</si>
  <si>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</si>
  <si>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</si>
  <si>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</si>
  <si>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</si>
  <si>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</si>
  <si>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</si>
  <si>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</si>
  <si>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</si>
  <si>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</si>
  <si>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</si>
  <si>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</si>
  <si>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</si>
  <si>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</si>
  <si>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</si>
  <si>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</si>
  <si>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</si>
  <si>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</si>
  <si>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 xml:space="preserve"> sceco black outage in area 
Team connected PGOn site JBal0898  /Team connected PG in site JBL0595
Team connected pg in site JBL0489 /Team connected pg in site JBL0849
Other team with pg on the way to site JBL0558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</si>
  <si>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</si>
  <si>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</si>
  <si>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</si>
  <si>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</si>
  <si>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</si>
  <si>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</si>
  <si>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</si>
  <si>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</si>
  <si>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</si>
  <si>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</si>
  <si>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</si>
  <si>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</si>
  <si>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</si>
  <si>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</si>
  <si>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</si>
  <si>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</si>
  <si>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</si>
  <si>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</si>
  <si>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</si>
  <si>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</si>
  <si>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</si>
  <si>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</si>
  <si>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</si>
  <si>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</si>
  <si>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</si>
  <si>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</si>
  <si>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</si>
  <si>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</si>
  <si>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</si>
  <si>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</si>
  <si>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</si>
  <si>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</si>
  <si>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</si>
  <si>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</si>
  <si>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</si>
  <si>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</si>
  <si>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</si>
  <si>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</si>
  <si>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</si>
  <si>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</si>
  <si>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</si>
  <si>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</si>
  <si>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</si>
  <si>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</si>
  <si>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</si>
  <si>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</si>
  <si>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</si>
  <si>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</si>
  <si>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</si>
  <si>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</si>
  <si>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</si>
  <si>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</si>
  <si>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</si>
  <si>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</si>
  <si>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</si>
  <si>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</si>
  <si>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</si>
  <si>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</si>
  <si>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</si>
  <si>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</si>
  <si>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</si>
  <si>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</si>
  <si>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</si>
  <si>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</si>
  <si>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</si>
  <si>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</si>
  <si>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</si>
  <si>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</si>
  <si>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</si>
  <si>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</si>
  <si>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</si>
  <si>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</si>
  <si>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</si>
  <si>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</si>
  <si>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</si>
  <si>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</si>
  <si>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</si>
  <si>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</si>
  <si>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</si>
  <si>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</si>
  <si>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</si>
  <si>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</si>
  <si>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</si>
  <si>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</si>
  <si>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</si>
  <si>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</si>
  <si>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PCM-20251122-00001320</t>
  </si>
  <si>
    <t>Team at site TS</t>
  </si>
  <si>
    <t>PCM-20251122-00001410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</si>
  <si>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</si>
  <si>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</si>
  <si>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</si>
  <si>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</si>
  <si>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</si>
  <si>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</si>
  <si>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</si>
  <si>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</si>
  <si>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</si>
  <si>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</si>
  <si>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</si>
  <si>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</si>
  <si>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TT-20251121-01205</t>
  </si>
  <si>
    <t xml:space="preserve">Site Have access night issue as located in train station and no access at night time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</si>
</sst>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3" totalsRowShown="0" headerRowDxfId="48" dataDxfId="47" headerRowBorderDxfId="45" tableBorderDxfId="46" totalsRowBorderDxfId="44">
  <autoFilter ref="A1:L4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5" totalsRowShown="0" headerRowDxfId="31" dataDxfId="30" headerRowBorderDxfId="28" tableBorderDxfId="29">
  <autoFilter ref="A1:L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8"/>
  <sheetViews>
    <sheetView workbookViewId="0">
      <selection activeCell="F5" sqref="F5"/>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320.91669421295956</v>
      </c>
      <c r="H2" s="76">
        <v>45662.943402777775</v>
      </c>
      <c r="I2" s="59" t="str">
        <f>IFERROR(VLOOKUP(D2,DB!A:F,6,0),"")</f>
        <v>Generator-SG</v>
      </c>
      <c r="J2" s="59" t="str">
        <f>IFERROR(VLOOKUP(D2,DB!A:G,7,0),"")</f>
        <v>Dead</v>
      </c>
      <c r="K2" s="67" t="s">
        <v>39022</v>
      </c>
      <c r="L2" s="65" t="str">
        <f>IFERROR(VLOOKUP(D2,DB!A:I,9,0),"")</f>
        <v>Latis</v>
      </c>
    </row>
    <row r="3" spans="1:15" ht="60.75">
      <c r="A3" s="140" t="s">
        <v>39023</v>
      </c>
      <c r="B3" s="141" t="str">
        <f>IFERROR(VLOOKUP(D3,DB!A:K,11,0),"")</f>
        <v>R1</v>
      </c>
      <c r="C3" s="141">
        <v>1</v>
      </c>
      <c r="D3" s="133" t="s">
        <v>20851</v>
      </c>
      <c r="E3" s="142"/>
      <c r="F3" s="143"/>
      <c r="G3" s="144">
        <f ca="1">IFERROR(NOW()-F3,"-")</f>
        <v>45983.865120138886</v>
      </c>
      <c r="H3" s="143">
        <v>45983.642337962963</v>
      </c>
      <c r="I3" s="141" t="str">
        <f>IFERROR(VLOOKUP(D3,DB!A:F,6,0),"")</f>
        <v>SCECO</v>
      </c>
      <c r="J3" s="141" t="str">
        <f>IFERROR(VLOOKUP(D3,DB!A:G,7,0),"")</f>
        <v>Weak</v>
      </c>
      <c r="K3" s="145" t="s">
        <v>39024</v>
      </c>
      <c r="L3" s="146" t="str">
        <f>IFERROR(VLOOKUP(D3,DB!A:I,9,0),"")</f>
        <v>Latis</v>
      </c>
    </row>
    <row r="4" spans="1:15" ht="15" customHeight="1">
      <c r="A4" s="140"/>
      <c r="B4" s="141" t="str">
        <f>IFERROR(VLOOKUP(D4,DB!A:K,11,0),"")</f>
        <v/>
      </c>
      <c r="C4" s="141"/>
      <c r="D4" s="133"/>
      <c r="E4" s="142"/>
      <c r="F4" s="143"/>
      <c r="G4" s="144">
        <f ca="1">IFERROR(NOW()-F4,"-")</f>
        <v>45983.865120138886</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45983.865120138886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45983.865120138886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45983.865120138886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45983.865120138886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45983.865120138886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45983.865120138886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45983.865120138886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45983.865120138886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45983.865120138886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45983.865120138886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45983.865120138886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45983.865120138886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45983.865120138886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45983.865120138886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45983.865120138886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45983.865120138886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45983.865120138886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45983.865120138886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45983.865120138886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45983.865120138886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45983.865120138886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45983.865120138886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45983.865120138886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45983.865120138886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45983.865120138886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45983.865120138886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45983.865120138886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45983.865120138886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45983.865120138886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45983.865120138886</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45983.865120138886</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45983.865120138886</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45983.865120138886</v>
      </c>
      <c r="H37" s="143"/>
      <c r="I37" s="141" t="str">
        <f>IFERROR(VLOOKUP(D37,DB!A:F,6,0),"")</f>
        <v/>
      </c>
      <c r="J37" s="141" t="str">
        <f>IFERROR(VLOOKUP(D37,DB!A:G,7,0),"")</f>
        <v/>
      </c>
      <c r="K37" s="145"/>
      <c r="L37" s="146" t="str">
        <f>IFERROR(VLOOKUP(D37,DB!A:I,9,0),"")</f>
        <v/>
      </c>
    </row>
    <row r="38" spans="1:12" ht="15" customHeight="1">
      <c r="A38" s="147"/>
      <c r="B38" s="134" t="str">
        <f>IFERROR(VLOOKUP(D38,DB!A:K,11,0),"")</f>
        <v/>
      </c>
      <c r="C38" s="134"/>
      <c r="D38" s="148"/>
      <c r="E38" s="135"/>
      <c r="F38" s="136"/>
      <c r="G38" s="137">
        <f ca="1">IFERROR(NOW()-F38,"-")</f>
        <v>45983.865120138886</v>
      </c>
      <c r="H38" s="136"/>
      <c r="I38" s="134" t="str">
        <f>IFERROR(VLOOKUP(D38,DB!A:F,6,0),"")</f>
        <v/>
      </c>
      <c r="J38" s="134" t="str">
        <f>IFERROR(VLOOKUP(D38,DB!A:G,7,0),"")</f>
        <v/>
      </c>
      <c r="K38" s="138"/>
      <c r="L38" s="139" t="str">
        <f>IFERROR(VLOOKUP(D38,DB!A:I,9,0),"")</f>
        <v/>
      </c>
    </row>
  </sheetData>
  <customSheetViews>
    <customSheetView guid="{F6042A99-DD27-4453-835D-0834D95730CC}" filter="1" showAutoFilter="1">
      <pageMargins left="0" right="0" top="0" bottom="0" header="0" footer="0"/>
      <autoFilter ref="B1:M1" xr:uid="{9A68623C-827F-4C55-B9F3-CE4AC3901668}"/>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158.86528217592422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45983.865120138886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45983.865120138886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45983.865120138886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45983.865120138886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45983.865120138886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45983.865120138886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45983.865120138886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45983.865120138886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45983.865120138886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45983.865120138886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45983.865120138886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45983.865120138886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45983.865120138886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45983.865120138886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45983.865120138886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45983.865120138886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45983.865120138886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45983.865120138886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45983.865120138886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45983.865120138886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45983.865120138886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45983.865120138886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45983.865120138886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45983.865120138886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45983.865120138886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45983.865120138886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45983.865120138886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45983.865120138886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45983.865120138886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45983.865120138886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45983.865120138886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45983.865120138886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45983.865120138886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45983.865120138886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45983.865120138886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45983.865120138886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45983.865120138886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45983.865120138886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45983.865120138886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45983.865120138886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45983.865120138886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45983.865120138886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45983.865120138886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45983.865120138886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45983.865120138886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45983.865120138886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45983.865120138886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45983.865120138886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45983.865120138886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45983.865120138886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45983.865120138886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45983.865120138886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45983.865120138886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45983.865120138886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45983.865120138886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45983.865120138886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45983.865120138886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45983.865120138886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45983.865120138886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45983.865120138886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45983.865120138886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45983.865120138886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45983.865120138886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45983.865120138886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45983.865120138886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45983.865120138886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45983.865120138886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45983.865120138886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45983.865120138886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45983.865120138886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45983.865120138886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45983.865120138886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45983.865120138886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45983.865120138886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45983.865120138886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45983.865120138886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45983.865120138886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45983.865120138886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45983.865120138886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45983.865120138886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45983.865120138886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45983.865120138886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45983.865120138886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45983.865120138886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45983.865120138886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45983.865120138886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45983.865120138886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45983.865120138886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45983.865120138886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45983.865120138886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45983.865120138886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45983.865120138886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45983.865120138886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45983.865120138886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45983.865120138886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45983.865120138886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45983.865120138886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45983.865120138886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45983.865120138886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45983.865120138886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45983.865120138886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45983.865120138886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45983.865120138886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45983.865120138886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45983.865120138886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45983.865120138886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45983.865120138886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45983.865120138886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45983.865120138886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45983.865120138886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45983.865120138886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45983.865120138886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45983.865120138886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45983.865120138886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45983.865120138886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45983.865120138886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45983.865120138886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45983.865120138886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45983.865120138886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45983.865120138886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45983.865120138886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45983.865120138886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45983.865120138886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45983.865120138886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45983.865120138886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45983.865120138886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45983.865120138886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45983.865120138886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45983.865120138886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45983.865120138886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45983.865120138886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45983.865120138886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45983.865120138886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45983.865120138886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45983.865120138886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45983.865120138886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45983.865120138886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45983.865120138886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45983.865120138886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45983.865120138886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45983.865120138886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45983.865120138886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45983.865120138886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45983.865120138886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45983.865120138886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45983.865120138886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45983.865120138886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45983.865120138886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45983.865120138886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45983.865120138886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45983.865120138886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45983.865120138886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45983.865120138886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45983.865120138886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45983.865120138886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45983.865120138886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tabSelected="1" workbookViewId="0">
      <selection activeCell="A5" sqref="A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45983.865120138886</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45983.865120138886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45983.865120138886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45983.865120138886</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45983.865120138886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45983.865120138886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45983.865120138886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45983.865120138886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45983.865120138886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45983.865120138886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45983.865120138886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45983.865120138886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45983.865120138886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45983.865120138886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45983.865120138886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45983.865120138886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45983.865120138886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45983.865120138886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45983.865120138886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45983.865120138886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45983.865120138886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45983.865120138886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45983.865120138886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45983.865120138886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45983.865120138886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45983.865120138886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45983.865120138886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45983.865120138886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45983.865120138886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45983.865120138886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45983.865120138886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45983.865120138886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45983.865120138886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45983.865120138886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45983.865120138886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45983.865120138886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45983.865120138886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45983.865120138886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45983.865120138886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45983.865120138886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45983.865120138886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45983.865120138886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45983.865120138886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45983.865120138886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45983.865120138886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45983.865120138886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45983.865120138886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45983.865120138886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45983.865120138886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45983.865120138886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45983.865120138886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45983.865120138886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45983.865120138886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45983.865120138886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45983.865120138886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45983.865120138886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45983.865120138886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45983.865120138886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45983.865120138886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45983.865120138886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45983.865120138886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45983.865120138886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45983.865120138886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45983.865120138886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45983.865120138886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45983.865120138886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45983.865120138886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45983.865120138886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45983.865120138886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45983.865120138886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45983.865120138886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45983.865120138886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45983.865120138886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45983.865120138886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45983.865120138886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45983.865120138886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45983.865120138886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45983.865120138886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45983.865120138886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45983.865120138886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45983.865120138886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45983.865120138886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45983.865120138886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45983.865120138886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45983.865120138886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45983.865120138886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45983.865120138886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45983.865120138886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45983.865120138886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45983.865120138886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45983.865120138886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45983.865120138886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45983.865120138886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45983.865120138886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45983.865120138886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45983.865120138886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45983.865120138886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45983.865120138886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45983.865120138886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45983.865120138886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45983.865120138886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45983.865120138886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45983.865120138886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45983.865120138886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45983.865120138886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45983.865120138886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45983.865120138886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45983.865120138886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45983.865120138886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45983.865120138886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45983.865120138886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45983.865120138886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45983.865120138886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45983.865120138886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45983.865120138886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45983.865120138886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45983.865120138886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45983.865120138886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45983.865120138886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45983.865120138886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45983.865120138886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45983.865120138886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45983.865120138886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45983.865120138886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45983.865120138886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45983.865120138886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45983.865120138886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45983.865120138886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45983.865120138886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45983.865120138886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45983.865120138886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45983.865120138886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45983.865120138886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45983.865120138886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45983.865120138886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45983.865120138886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45983.865120138886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45983.865120138886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45983.865120138886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45983.865120138886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45983.865120138886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45983.865120138886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45983.865120138886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45983.865120138886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45983.865120138886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45983.865120138886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45983.865120138886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45983.865120138886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45983.865120138886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45983.865120138886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45983.865120138886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45983.865120138886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45983.865120138886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45983.865120138886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45983.865120138886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45983.865120138886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45983.865120138886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45983.865120138886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45983.865120138886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45983.865120138886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45983.865120138886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45983.865120138886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45983.865120138886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45983.865120138886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45983.865120138886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45983.865120138886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45983.865120138886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45983.865120138886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45983.865120138886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45983.865120138886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45983.865120138886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45983.865120138886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45983.865120138886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45983.865120138886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45983.865120138886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45983.865120138886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45983.865120138886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45983.865120138886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45983.865120138886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45983.865120138886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45983.865120138886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45983.865120138886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45983.865120138886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45983.865120138886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45983.865120138886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45983.865120138886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45983.865120138886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45983.865120138886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45983.865120138886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45983.865120138886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45983.865120138886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45983.865120138886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45983.865120138886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45983.865120138886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45983.865120138886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45983.865120138886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45983.865120138886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45983.865120138886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45983.865120138886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45983.865120138886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45983.865120138886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45983.865120138886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45983.865120138886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45983.865120138886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45983.865120138886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45983.865120138886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45983.865120138886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45983.865120138886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45983.865120138886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45983.865120138886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45983.865120138886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45983.865120138886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45983.865120138886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45983.865120138886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45983.865120138886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45983.865120138886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45983.865120138886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45983.865120138886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45983.865120138886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45983.865120138886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45983.865120138886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45983.865120138886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45983.865120138886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45983.865120138886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45983.865120138886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45983.865120138886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45983.865120138886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45983.865120138886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45983.865120138886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45983.865120138886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45983.865120138886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45983.865120138886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45983.865120138886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45983.865120138886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45983.865120138886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45983.865120138886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45983.865120138886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45983.865120138886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45983.865120138886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45983.865120138886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45983.865120138886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45983.865120138886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45983.865120138886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45983.865120138886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45983.865120138886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45983.865120138886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45983.865120138886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45983.865120138886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45983.865120138886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45983.865120138886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45983.865120138886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45983.865120138886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45983.865120138886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45983.865120138886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45983.865120138886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45983.865120138886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45983.865120138886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45983.865120138886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45983.865120138886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45983.865120138886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45983.865120138886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45983.865120138886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45983.865120138886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45983.865120138886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45983.865120138886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45983.865120138886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45983.865120138886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45983.865120138886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45983.865120138886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45983.865120138886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45983.865120138886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45983.865120138886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45983.865120138886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45983.865120138886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45983.865120138886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45983.865120138886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45983.865120138886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45983.865120138886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45983.865120138886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45983.865120138886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45983.865120138886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45983.865120138886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45983.865120138886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45983.865120138886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45983.865120138886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45983.865120138886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45983.865120138886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45983.865120138886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45983.865120138886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45983.865120138886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45983.865120138886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45983.865120138886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45983.865120138886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45983.865120138886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45983.865120138886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45983.865120138886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45983.865120138886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45983.865120138886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45983.865120138886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45983.865120138886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45983.865120138886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45983.865120138886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45983.865120138886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45983.865120138886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45983.865120138886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45983.865120138886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45983.865120138886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45983.865120138886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45983.865120138886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45983.865120138886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45983.865120138886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45983.865120138886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45983.865120138886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45983.865120138886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45983.865120138886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45983.865120138886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45983.865120138886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45983.865120138886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45983.865120138886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45983.865120138886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45983.865120138886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45983.865120138886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45983.865120138886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45983.865120138886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45983.865120138886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45983.865120138886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45983.865120138886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45983.865120138886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45983.865120138886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45983.865120138886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45983.865120138886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45983.865120138886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45983.865120138886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45983.865120138886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45983.865120138886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45983.865120138886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45983.865120138886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45983.865120138886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45983.865120138886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45983.865120138886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45983.865120138886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45983.865120138886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45983.865120138886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45983.865120138886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45983.865120138886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45983.865120138886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45983.865120138886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45983.865120138886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45983.865120138886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45983.865120138886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45983.865120138886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45983.865120138886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45983.865120138886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45983.865120138886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45983.865120138886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45983.865120138886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45983.865120138886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45983.865120138886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45983.865120138886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45983.865120138886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45983.865120138886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45983.865120138886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45983.865120138886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45983.865120138886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45983.865120138886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45983.865120138886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45983.865120138886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45983.865120138886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45983.865120138886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45983.865120138886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45983.865120138886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45983.865120138886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45983.865120138886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45983.865120138886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45983.865120138886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45983.865120138886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45983.865120138886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45983.865120138886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45983.865120138886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45983.865120138886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45983.865120138886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45983.865120138886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45983.865120138886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45983.865120138886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45983.865120138886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45983.865120138886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45983.865120138886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45983.865120138886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45983.865120138886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45983.865120138886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45983.865120138886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45983.865120138886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45983.865120138886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45983.865120138886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45983.865120138886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45983.865120138886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45983.865120138886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45983.865120138886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45983.865120138886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45983.865120138886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45983.865120138886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45983.865120138886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45983.865120138886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45983.865120138886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45983.865120138886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45983.865120138886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45983.865120138886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45983.865120138886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45983.865120138886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45983.865120138886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45983.865120138886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45983.865120138886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45983.865120138886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45983.865120138886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45983.865120138886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45983.865120138886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45983.865120138886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45983.865120138886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45983.865120138886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45983.865120138886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45983.865120138886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45983.865120138886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45983.865120138886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45983.865120138886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45983.865120138886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45983.865120138886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45983.865120138886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45983.865120138886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45983.865120138886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45983.865120138886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45983.865120138886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45983.865120138886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45983.865120138886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45983.865120138886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45983.865120138886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45983.865120138886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45983.865120138886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45983.865120138886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45983.865120138886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45983.865120138886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45983.865120138886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45983.865120138886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45983.865120138886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45983.865120138886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45983.865120138886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45983.865120138886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45983.865120138886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45983.865120138886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45983.865120138886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45983.865120138886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45983.865120138886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45983.865120138886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45983.865120138886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45983.865120138886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45983.865120138886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45983.865120138886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45983.865120138886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45983.865120138886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45983.865120138886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45983.865120138886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45983.865120138886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45983.865120138886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45983.865120138886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45983.865120138886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45983.865120138886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45983.865120138886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45983.865120138886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45983.865120138886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45983.865120138886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45983.865120138886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45983.865120138886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45983.865120138886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45983.865120138886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45983.865120138886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45983.865120138886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45983.865120138886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45983.865120138886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45983.865120138886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45983.865120138886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45983.865120138886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45983.865120138886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45983.865120138886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45983.865120138886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45983.865120138886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45983.865120138886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45983.865120138886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45983.865120138886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45983.865120138886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45983.865120138886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45983.865120138886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45983.865120138886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45983.865120138886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45983.865120138886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45983.865120138886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45983.865120138886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45983.865120138886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45983.865120138886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45983.865120138886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45983.865120138886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45983.865120138886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45983.865120138886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45983.865120138886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45983.865120138886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45983.865120138886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45983.865120138886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45983.865120138886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45983.865120138886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45983.865120138886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45983.865120138886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45983.865120138886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45983.865120138886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45983.865120138886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45983.865120138886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45983.865120138886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45983.865120138886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45983.865120138886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45983.865120138886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45983.865120138886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45983.865120138886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45983.865120138886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45983.865120138886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45983.865120138886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45983.865120138886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45983.865120138886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45983.865120138886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45983.865120138886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45983.865120138886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45983.865120138886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45983.865120138886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45983.865120138886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45983.865120138886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45983.865120138886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45983.865120138886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45983.865120138886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45983.865120138886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45983.865120138886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45983.865120138886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45983.865120138886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45983.865120138886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45983.865120138886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45983.865120138886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45983.865120138886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45983.865120138886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45983.865120138886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45983.865120138886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45983.865120138886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45983.865120138886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45983.865120138886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45983.865120138886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45983.865120138886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45983.865120138886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45983.865120138886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45983.865120138886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45983.865120138886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45983.865120138886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45983.865120138886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45983.865120138886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45983.865120138886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45983.865120138886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45983.865120138886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45983.865120138886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45983.865120138886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45983.865120138886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45983.865120138886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45983.865120138886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45983.865120138886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45983.865120138886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45983.865120138886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45983.865120138886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45983.865120138886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45983.865120138886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45983.865120138886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45983.865120138886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45983.865120138886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45983.865120138886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45983.865120138886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45983.865120138886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45983.865120138886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45983.865120138886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45983.865120138886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45983.865120138886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45983.865120138886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45983.865120138886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45983.865120138886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45983.865120138886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45983.865120138886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45983.865120138886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45983.865120138886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45983.865120138886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45983.865120138886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45983.865120138886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45983.865120138886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45983.865120138886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45983.865120138886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45983.865120138886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45983.865120138886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45983.865120138886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45983.865120138886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45983.865120138886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45983.865120138886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45983.865120138886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45983.865120138886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45983.865120138886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45983.865120138886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45983.865120138886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45983.865120138886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45983.865120138886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45983.865120138886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45983.865120138886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45983.865120138886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45983.865120138886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45983.865120138886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45983.865120138886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45983.865120138886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45983.865120138886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45983.865120138886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45983.865120138886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45983.865120138886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45983.865120138886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45983.865120138886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45983.865120138886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45983.865120138886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45983.865120138886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45983.865120138886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45983.865120138886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45983.865120138886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45983.865120138886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45983.865120138886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45983.865120138886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45983.865120138886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45983.865120138886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45983.865120138886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45983.865120138886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45983.865120138886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45983.865120138886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45983.865120138886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45983.865120138886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45983.865120138886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45983.865120138886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45983.865120138886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45983.865120138886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45983.865120138886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45983.865120138886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45983.865120138886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45983.865120138886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45983.865120138886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45983.865120138886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45983.865120138886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45983.865120138886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45983.865120138886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45983.865120138886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45983.865120138886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45983.865120138886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45983.865120138886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45983.865120138886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45983.865120138886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45983.865120138886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45983.865120138886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45983.865120138886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45983.865120138886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45983.865120138886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45983.865120138886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45983.865120138886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45983.865120138886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45983.865120138886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45983.865120138886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45983.865120138886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45983.865120138886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45983.865120138886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45983.865120138886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45983.865120138886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45983.865120138886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45983.865120138886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45983.865120138886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45983.865120138886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45983.865120138886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45983.865120138886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45983.865120138886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45983.865120138886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45983.865120138886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45983.865120138886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45983.865120138886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45983.865120138886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45983.865120138886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45983.865120138886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45983.865120138886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45983.865120138886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45983.865120138886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45983.865120138886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45983.865120138886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45983.865120138886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45983.865120138886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45983.865120138886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45983.865120138886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45983.865120138886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45983.865120138886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45983.865120138886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45983.865120138886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45983.865120138886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45983.865120138886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45983.865120138886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45983.865120138886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45983.865120138886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45983.865120138886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45983.865120138886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45983.865120138886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45983.865120138886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45983.865120138886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45983.865120138886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45983.865120138886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45983.865120138886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45983.865120138886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45983.865120138886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45983.865120138886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45983.865120138886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45983.865120138886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45983.865120138886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45983.865120138886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45983.865120138886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45983.865120138886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45983.865120138886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45983.865120138886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45983.865120138886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45983.865120138886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45983.865120138886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45983.865120138886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45983.865120138886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45983.865120138886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45983.865120138886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45983.865120138886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45983.865120138886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45983.865120138886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45983.865120138886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45983.865120138886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45983.865120138886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45983.865120138886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45983.865120138886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45983.865120138886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45983.865120138886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45983.865120138886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45983.865120138886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45983.865120138886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45983.865120138886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45983.865120138886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45983.865120138886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45983.865120138886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45983.865120138886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45983.865120138886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45983.865120138886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45983.865120138886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45983.865120138886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45983.865120138886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45983.865120138886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45983.865120138886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45983.865120138886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45983.865120138886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45983.865120138886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45983.865120138886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45983.865120138886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45983.865120138886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45983.865120138886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45983.865120138886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45983.865120138886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45983.865120138886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45983.865120138886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45983.865120138886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45983.865120138886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45983.865120138886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45983.865120138886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45983.865120138886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45983.865120138886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45983.865120138886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45983.865120138886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45983.865120138886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45983.865120138886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45983.865120138886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45983.865120138886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45983.865120138886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45983.865120138886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45983.865120138886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45983.865120138886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45983.865120138886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45983.865120138886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45983.865120138886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45983.865120138886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45983.865120138886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45983.865120138886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45983.865120138886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45983.865120138886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45983.865120138886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45983.865120138886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45983.865120138886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45983.865120138886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45983.865120138886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45983.865120138886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45983.865120138886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45983.865120138886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45983.865120138886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45983.865120138886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45983.865120138886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45983.865120138886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45983.865120138886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45983.865120138886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45983.865120138886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45983.865120138886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45983.865120138886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45983.865120138886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45983.865120138886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45983.865120138886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45983.865120138886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45983.865120138886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45983.865120138886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45983.865120138886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45983.865120138886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45983.865120138886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45983.865120138886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45983.865120138886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45983.865120138886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45983.865120138886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45983.865120138886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45983.865120138886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45983.865120138886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45983.865120138886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45983.865120138886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45983.865120138886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45983.865120138886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45983.865120138886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45983.865120138886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45983.865120138886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45983.865120138886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45983.865120138886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45983.865120138886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45983.865120138886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45983.865120138886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45983.865120138886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45983.865120138886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45983.865120138886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45983.865120138886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45983.865120138886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45983.865120138886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45983.865120138886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45983.865120138886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45983.865120138886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45983.865120138886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45983.865120138886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45983.865120138886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45983.865120138886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45983.865120138886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45983.865120138886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45983.865120138886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45983.865120138886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45983.865120138886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45983.865120138886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45983.865120138886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45983.865120138886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45983.865120138886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45983.865120138886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45983.865120138886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45983.865120138886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45983.865120138886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45983.865120138886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45983.865120138886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45983.865120138886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45983.865120138886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45983.865120138886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45983.865120138886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45983.865120138886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45983.865120138886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45983.865120138886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45983.865120138886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45983.865120138886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45983.865120138886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45983.865120138886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45983.865120138886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45983.865120138886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45983.865120138886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45983.865120138886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45983.865120138886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45983.865120138886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45983.865120138886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45983.865120138886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45983.865120138886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45983.865120138886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45983.865120138886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45983.865120138886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45983.865120138886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45983.865120138886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45983.865120138886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45983.865120138886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45983.865120138886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45983.865120138886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45983.865120138886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45983.865120138886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45983.865120138886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45983.865120138886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45983.865120138886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45983.865120138886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45983.865120138886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45983.865120138886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45983.865120138886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45983.865120138886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45983.865120138886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45983.865120138886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45983.865120138886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45983.865120138886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45983.865120138886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45983.865120138886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45983.865120138886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45983.865120138886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45983.865120138886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45983.865120138886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45983.865120138886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45983.865120138886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45983.865120138886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45983.865120138886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45983.865120138886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45983.865120138886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45983.865120138886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45983.865120138886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45983.865120138886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45983.865120138886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45983.865120138886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45983.865120138886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45983.865120138886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45983.865120138886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45983.865120138886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45983.865120138886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45983.865120138886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45983.865120138886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45983.865120138886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45983.865120138886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45983.865120138886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45983.865120138886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45983.865120138886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45983.865120138886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45983.865120138886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45983.865120138886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45983.865120138886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45983.865120138886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45983.865120138886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45983.865120138886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45983.865120138886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45983.865120138886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45983.865120138886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45983.865120138886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45983.865120138886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45983.865120138886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45983.865120138886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45983.865120138886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45983.865120138886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45983.865120138886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45983.865120138886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45983.865120138886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45983.865120138886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45983.865120138886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45983.865120138886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45983.865120138886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45983.865120138886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45983.865120138886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45983.865120138886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45983.865120138886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45983.865120138886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45983.865120138886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45983.865120138886</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3"/>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280.38440254628949</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36350</v>
      </c>
      <c r="E3" s="94" t="s">
        <v>39102</v>
      </c>
      <c r="F3" s="95">
        <v>45983.73951388889</v>
      </c>
      <c r="G3" s="96">
        <f t="shared" ref="G3" ca="1" si="0">IFERROR(NOW()-F3,"")</f>
        <v>0.12560624999605352</v>
      </c>
      <c r="H3" s="95">
        <v>45983.723113425927</v>
      </c>
      <c r="I3" s="113" t="str">
        <f>IFERROR(VLOOKUP(D3,DB!A:F,6,0),"")</f>
        <v>Generator-SG</v>
      </c>
      <c r="J3" s="113" t="str">
        <f>IFERROR(VLOOKUP(D3,DB!A:G,7,0),"")</f>
        <v>No BB Shifted</v>
      </c>
      <c r="K3" s="97" t="s">
        <v>39110</v>
      </c>
      <c r="L3" s="91" t="str">
        <f>IFERROR(VLOOKUP(D3,DB!A:I,9,0),"")</f>
        <v>Latis</v>
      </c>
    </row>
    <row r="4" spans="1:16" ht="15" customHeight="1">
      <c r="A4" s="113" t="s">
        <v>39111</v>
      </c>
      <c r="B4" s="113" t="str">
        <f>IFERROR(VLOOKUP(D4,DB!A:K,11,0),"")</f>
        <v>R4</v>
      </c>
      <c r="C4" s="93">
        <v>5</v>
      </c>
      <c r="D4" s="91" t="s">
        <v>36648</v>
      </c>
      <c r="E4" s="94" t="s">
        <v>39021</v>
      </c>
      <c r="F4" s="95">
        <v>45983.777233796296</v>
      </c>
      <c r="G4" s="96">
        <f t="shared" ref="G4:G67" ca="1" si="1">IFERROR(NOW()-F4,"")</f>
        <v>8.788634258962702E-2</v>
      </c>
      <c r="H4" s="95">
        <v>45983.768900462965</v>
      </c>
      <c r="I4" s="113" t="str">
        <f>IFERROR(VLOOKUP(D4,DB!A:F,6,0),"")</f>
        <v>Generator-SG</v>
      </c>
      <c r="J4" s="113" t="str">
        <f>IFERROR(VLOOKUP(D4,DB!A:G,7,0),"")</f>
        <v>In progress</v>
      </c>
      <c r="K4" s="97" t="s">
        <v>39112</v>
      </c>
      <c r="L4" s="91" t="str">
        <f>IFERROR(VLOOKUP(D4,DB!A:I,9,0),"")</f>
        <v>Latis</v>
      </c>
    </row>
    <row r="5" spans="1:16" ht="15" customHeight="1">
      <c r="A5" s="113" t="s">
        <v>39113</v>
      </c>
      <c r="B5" s="113" t="str">
        <f>IFERROR(VLOOKUP(D5,DB!A:K,11,0),"")</f>
        <v>R4</v>
      </c>
      <c r="C5" s="93">
        <v>1</v>
      </c>
      <c r="D5" s="91" t="s">
        <v>32088</v>
      </c>
      <c r="E5" s="94" t="s">
        <v>39021</v>
      </c>
      <c r="F5" s="95">
        <v>45983.859861111108</v>
      </c>
      <c r="G5" s="96">
        <f t="shared" ca="1" si="1"/>
        <v>5.2590277773560956E-3</v>
      </c>
      <c r="H5" s="95">
        <v>45983.854305555556</v>
      </c>
      <c r="I5" s="113" t="str">
        <f>IFERROR(VLOOKUP(D5,DB!A:F,6,0),"")</f>
        <v>SCECO</v>
      </c>
      <c r="J5" s="113" t="str">
        <f>IFERROR(VLOOKUP(D5,DB!A:G,7,0),"")</f>
        <v>Dead</v>
      </c>
      <c r="K5" s="97"/>
      <c r="L5" s="91" t="str">
        <f>IFERROR(VLOOKUP(D5,DB!A:I,9,0),"")</f>
        <v>Latis</v>
      </c>
    </row>
    <row r="6" spans="1:16" ht="15" customHeight="1">
      <c r="A6" s="113"/>
      <c r="B6" s="113" t="str">
        <f>IFERROR(VLOOKUP(D6,DB!A:K,11,0),"")</f>
        <v/>
      </c>
      <c r="C6" s="93"/>
      <c r="D6" s="91"/>
      <c r="E6" s="94"/>
      <c r="F6" s="95"/>
      <c r="G6" s="96">
        <f t="shared" ca="1" si="1"/>
        <v>45983.865120138886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45983.865120138886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45983.865120138886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45983.865120138886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45983.865120138886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45983.865120138886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45983.865120138886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45983.865120138886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45983.865120138886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45983.865120138886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45983.865120138886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45983.865120138886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45983.865120138886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45983.865120138886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45983.865120138886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45983.865120138886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45983.865120138886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45983.865120138886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45983.865120138886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45983.865120138886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45983.865120138886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45983.865120138886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45983.865120138886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45983.865120138886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45983.865120138886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45983.865120138886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45983.865120138886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45983.865120138886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45983.865120138886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45983.865120138886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45983.865120138886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45983.865120138886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45983.865120138886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45983.865120138886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45983.865120138886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45983.865120138886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45983.865120138886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45983.865120138886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45983.865120138886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45983.865120138886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45983.865120138886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45983.865120138886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45983.865120138886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45983.865120138886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45983.865120138886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45983.865120138886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45983.865120138886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45983.865120138886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45983.865120138886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45983.865120138886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45983.865120138886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45983.865120138886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45983.865120138886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45983.865120138886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45983.865120138886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45983.865120138886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45983.865120138886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45983.865120138886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45983.865120138886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45983.865120138886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45983.865120138886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45983.865120138886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45983.865120138886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45983.865120138886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45983.865120138886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45983.865120138886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45983.865120138886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45983.865120138886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45983.865120138886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45983.865120138886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45983.865120138886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45983.865120138886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45983.865120138886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45983.865120138886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45983.865120138886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45983.865120138886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45983.865120138886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45983.865120138886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45983.865120138886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45983.865120138886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45983.865120138886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45983.865120138886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45983.865120138886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45983.865120138886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45983.865120138886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45983.865120138886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45983.865120138886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45983.865120138886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45983.865120138886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45983.865120138886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45983.865120138886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45983.865120138886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45983.865120138886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45983.865120138886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45983.865120138886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45983.865120138886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45983.865120138886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45983.865120138886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45983.865120138886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45983.865120138886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45983.865120138886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45983.865120138886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45983.865120138886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45983.865120138886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45983.865120138886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45983.865120138886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45983.865120138886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45983.865120138886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45983.865120138886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45983.865120138886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45983.865120138886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45983.865120138886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45983.865120138886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45983.865120138886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45983.865120138886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45983.865120138886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45983.865120138886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45983.865120138886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45983.865120138886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45983.865120138886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45983.865120138886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45983.865120138886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45983.865120138886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45983.865120138886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45983.865120138886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45983.865120138886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45983.865120138886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45983.865120138886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45983.865120138886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45983.865120138886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45983.865120138886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45983.865120138886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45983.865120138886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45983.865120138886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45983.865120138886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45983.865120138886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45983.865120138886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45983.865120138886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45983.865120138886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45983.865120138886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45983.865120138886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45983.865120138886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45983.865120138886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45983.865120138886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45983.865120138886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45983.865120138886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45983.865120138886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45983.865120138886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45983.865120138886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45983.865120138886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45983.865120138886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45983.865120138886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45983.865120138886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45983.865120138886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45983.865120138886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45983.865120138886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45983.865120138886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45983.865120138886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45983.865120138886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45983.865120138886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45983.865120138886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45983.865120138886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45983.865120138886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45983.865120138886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45983.865120138886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45983.865120138886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45983.865120138886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45983.865120138886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45983.865120138886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45983.865120138886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45983.865120138886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45983.865120138886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45983.865120138886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45983.865120138886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45983.865120138886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45983.865120138886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45983.865120138886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45983.865120138886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45983.865120138886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45983.865120138886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45983.865120138886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45983.865120138886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45983.865120138886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45983.865120138886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45983.865120138886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45983.865120138886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45983.865120138886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45983.865120138886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45983.865120138886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45983.865120138886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45983.865120138886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45983.865120138886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45983.865120138886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45983.865120138886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45983.865120138886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45983.865120138886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45983.865120138886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45983.865120138886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45983.865120138886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45983.865120138886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45983.865120138886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45983.865120138886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45983.865120138886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45983.865120138886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45983.865120138886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45983.865120138886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45983.865120138886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45983.865120138886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45983.865120138886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45983.865120138886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45983.865120138886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45983.865120138886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45983.865120138886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45983.865120138886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45983.865120138886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45983.865120138886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45983.865120138886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45983.865120138886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45983.865120138886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45983.865120138886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45983.865120138886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45983.865120138886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45983.865120138886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45983.865120138886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45983.865120138886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45983.865120138886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45983.865120138886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45983.865120138886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45983.865120138886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45983.865120138886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45983.865120138886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45983.865120138886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45983.865120138886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45983.865120138886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45983.865120138886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45983.865120138886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45983.865120138886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45983.865120138886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45983.865120138886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45983.865120138886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45983.865120138886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45983.865120138886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45983.865120138886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45983.865120138886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45983.865120138886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45983.865120138886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45983.865120138886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45983.865120138886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45983.865120138886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45983.865120138886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45983.865120138886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45983.865120138886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45983.865120138886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45983.865120138886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45983.865120138886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45983.865120138886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45983.865120138886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45983.865120138886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45983.865120138886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45983.865120138886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45983.865120138886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45983.865120138886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45983.865120138886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45983.865120138886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45983.865120138886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45983.865120138886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45983.865120138886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45983.865120138886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45983.865120138886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45983.865120138886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45983.865120138886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45983.865120138886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45983.865120138886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45983.865120138886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45983.865120138886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45983.865120138886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45983.865120138886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45983.865120138886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45983.865120138886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45983.865120138886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45983.865120138886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45983.865120138886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45983.865120138886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45983.865120138886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45983.865120138886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45983.865120138886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45983.865120138886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45983.865120138886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45983.865120138886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45983.865120138886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45983.865120138886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45983.865120138886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45983.865120138886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45983.865120138886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45983.865120138886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45983.865120138886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45983.865120138886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45983.865120138886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45983.865120138886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45983.865120138886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45983.865120138886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45983.865120138886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45983.865120138886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45983.865120138886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45983.865120138886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45983.865120138886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45983.865120138886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45983.865120138886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45983.865120138886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45983.865120138886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45983.865120138886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45983.865120138886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45983.865120138886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45983.865120138886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45983.865120138886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45983.865120138886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45983.865120138886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45983.865120138886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87" ca="1" si="6">IFERROR(NOW()-F324,"")</f>
        <v>45983.865120138886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45983.865120138886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45983.865120138886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45983.865120138886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45983.865120138886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45983.865120138886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45983.865120138886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45983.865120138886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45983.865120138886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45983.865120138886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45983.865120138886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45983.865120138886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45983.865120138886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45983.865120138886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45983.865120138886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45983.865120138886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45983.865120138886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45983.865120138886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45983.865120138886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45983.865120138886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45983.865120138886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45983.865120138886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45983.865120138886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45983.865120138886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45983.865120138886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45983.865120138886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45983.865120138886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45983.865120138886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45983.865120138886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45983.865120138886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45983.865120138886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45983.865120138886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45983.865120138886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45983.865120138886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45983.865120138886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45983.865120138886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45983.865120138886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45983.865120138886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45983.865120138886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45983.865120138886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45983.865120138886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45983.865120138886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45983.865120138886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45983.865120138886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45983.865120138886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45983.865120138886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45983.865120138886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45983.865120138886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45983.865120138886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45983.865120138886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45983.865120138886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45983.865120138886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45983.865120138886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45983.865120138886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45983.865120138886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45983.865120138886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45983.865120138886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45983.865120138886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45983.865120138886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45983.865120138886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45983.865120138886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45983.865120138886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45983.865120138886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45983.865120138886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ref="G388:G433" ca="1" si="7">IFERROR(NOW()-F388,"")</f>
        <v>45983.865120138886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45983.865120138886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45983.865120138886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45983.865120138886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45983.865120138886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45983.865120138886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45983.865120138886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45983.865120138886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45983.865120138886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45983.865120138886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45983.865120138886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45983.865120138886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45983.865120138886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45983.865120138886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45983.865120138886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45983.865120138886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45983.865120138886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45983.865120138886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45983.865120138886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45983.865120138886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45983.865120138886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45983.865120138886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45983.865120138886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45983.865120138886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45983.865120138886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45983.865120138886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45983.865120138886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45983.865120138886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45983.865120138886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45983.865120138886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45983.865120138886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45983.865120138886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45983.865120138886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45983.865120138886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45983.865120138886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45983.865120138886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45983.865120138886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45983.865120138886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45983.865120138886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45983.865120138886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45983.865120138886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45983.865120138886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45983.865120138886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45983.865120138886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45983.865120138886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45983.865120138886</v>
      </c>
      <c r="H433" s="95"/>
      <c r="I433" s="113" t="str">
        <f>IFERROR(VLOOKUP(D433,DB!A:F,6,0),"")</f>
        <v/>
      </c>
      <c r="J433" s="113" t="str">
        <f>IFERROR(VLOOKUP(D433,DB!A:G,7,0),"")</f>
        <v/>
      </c>
      <c r="K433" s="97"/>
      <c r="L433" s="91" t="str">
        <f>IFERROR(VLOOKUP(D433,DB!A:I,9,0),"")</f>
        <v/>
      </c>
    </row>
  </sheetData>
  <dataValidations count="2">
    <dataValidation allowBlank="1" showInputMessage="1" showErrorMessage="1" sqref="E1" xr:uid="{A4F81451-56CC-4543-9497-104C4E44EE4B}"/>
    <dataValidation type="list" allowBlank="1" showInputMessage="1" showErrorMessage="1" sqref="E2:E4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7"/>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92.033059953697375</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39102</v>
      </c>
      <c r="F3" s="38">
        <v>45926.188877314817</v>
      </c>
      <c r="G3" s="108">
        <f t="shared" ref="G3" ca="1" si="0">IFERROR(NOW()-F3,"")</f>
        <v>57.67624282406905</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39102</v>
      </c>
      <c r="F4" s="110">
        <v>45948.661111111112</v>
      </c>
      <c r="G4" s="111">
        <f t="shared" ref="G4" ca="1" si="1">IFERROR(NOW()-F4,"")</f>
        <v>35.204009027773282</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6.3503168981478666</v>
      </c>
      <c r="H5" s="128">
        <v>45977.468807870369</v>
      </c>
      <c r="I5" s="109" t="str">
        <f>IFERROR(VLOOKUP(D5,DB!A:F,6,0),"")</f>
        <v>SCECO</v>
      </c>
      <c r="J5" s="109" t="str">
        <f>IFERROR(VLOOKUP(D5,DB!A:G,7,0),"")</f>
        <v>Weak</v>
      </c>
      <c r="K5" s="109" t="s">
        <v>39121</v>
      </c>
      <c r="L5" s="109" t="str">
        <f>IFERROR(VLOOKUP(D5,DB!A:I,9,0),"")</f>
        <v>Latis</v>
      </c>
    </row>
    <row r="6" spans="1:13" ht="30.75">
      <c r="A6" s="109" t="s">
        <v>39122</v>
      </c>
      <c r="B6" s="109" t="str">
        <f>IFERROR(VLOOKUP(D6,DB!A:K,11,0),"")</f>
        <v>R5</v>
      </c>
      <c r="C6" s="109">
        <v>1</v>
      </c>
      <c r="D6" s="109" t="s">
        <v>36518</v>
      </c>
      <c r="E6" s="109" t="s">
        <v>39021</v>
      </c>
      <c r="F6" s="128">
        <v>45981.373298611114</v>
      </c>
      <c r="G6" s="111">
        <f ca="1">IFERROR(NOW()-F6,"")</f>
        <v>2.4918215277721174</v>
      </c>
      <c r="H6" s="128">
        <v>45981.360798611109</v>
      </c>
      <c r="I6" s="109" t="str">
        <f>IFERROR(VLOOKUP(D6,DB!A:F,6,0),"")</f>
        <v>SCECO</v>
      </c>
      <c r="J6" s="109" t="str">
        <f>IFERROR(VLOOKUP(D6,DB!A:G,7,0),"")</f>
        <v>Dead</v>
      </c>
      <c r="K6" s="109" t="s">
        <v>39123</v>
      </c>
      <c r="L6" s="109" t="str">
        <f>IFERROR(VLOOKUP(D6,DB!A:I,9,0),"")</f>
        <v>Latis</v>
      </c>
    </row>
    <row r="7" spans="1:13">
      <c r="A7" s="109" t="s">
        <v>39124</v>
      </c>
      <c r="B7" s="109" t="str">
        <f>IFERROR(VLOOKUP(D7,DB!A:K,11,0),"")</f>
        <v>R5</v>
      </c>
      <c r="C7" s="109">
        <v>1</v>
      </c>
      <c r="D7" s="109" t="s">
        <v>32664</v>
      </c>
      <c r="E7" s="109" t="s">
        <v>39102</v>
      </c>
      <c r="F7" s="128">
        <v>45982.768553240741</v>
      </c>
      <c r="G7" s="111">
        <f ca="1">IFERROR(NOW()-F7,"")</f>
        <v>1.0965668981443741</v>
      </c>
      <c r="H7" s="128">
        <v>45982.753275462965</v>
      </c>
      <c r="I7" s="109" t="str">
        <f>IFERROR(VLOOKUP(D7,DB!A:F,6,0),"")</f>
        <v>SCECO</v>
      </c>
      <c r="J7" s="109" t="str">
        <f>IFERROR(VLOOKUP(D7,DB!A:G,7,0),"")</f>
        <v>Good</v>
      </c>
      <c r="K7" s="109" t="s">
        <v>39125</v>
      </c>
      <c r="L7" s="109" t="str">
        <f>IFERROR(VLOOKUP(D7,DB!A:I,9,0),"")</f>
        <v>Latis</v>
      </c>
    </row>
    <row r="8" spans="1:13">
      <c r="A8" s="109" t="s">
        <v>39126</v>
      </c>
      <c r="B8" s="109" t="str">
        <f>IFERROR(VLOOKUP(D8,DB!A:K,11,0),"")</f>
        <v>R5</v>
      </c>
      <c r="C8" s="109">
        <v>1</v>
      </c>
      <c r="D8" s="109" t="s">
        <v>15237</v>
      </c>
      <c r="E8" s="109" t="s">
        <v>39021</v>
      </c>
      <c r="F8" s="109"/>
      <c r="G8" s="111">
        <f ca="1">IFERROR(NOW()-F8,"")</f>
        <v>45983.865120138886</v>
      </c>
      <c r="H8" s="128">
        <v>45983.834201388891</v>
      </c>
      <c r="I8" s="109" t="str">
        <f>IFERROR(VLOOKUP(D8,DB!A:F,6,0),"")</f>
        <v>SCECO</v>
      </c>
      <c r="J8" s="109" t="str">
        <f>IFERROR(VLOOKUP(D8,DB!A:G,7,0),"")</f>
        <v>Dead</v>
      </c>
      <c r="K8" s="109" t="s">
        <v>39127</v>
      </c>
      <c r="L8" s="109" t="str">
        <f>IFERROR(VLOOKUP(D8,DB!A:I,9,0),"")</f>
        <v>Latis</v>
      </c>
    </row>
    <row r="9" spans="1:13">
      <c r="A9" s="109"/>
      <c r="B9" s="109" t="str">
        <f>IFERROR(VLOOKUP(D9,DB!A:K,11,0),"")</f>
        <v/>
      </c>
      <c r="C9" s="109"/>
      <c r="D9" s="109"/>
      <c r="E9" s="109"/>
      <c r="F9" s="109"/>
      <c r="G9" s="111">
        <f ca="1">IFERROR(NOW()-F9,"")</f>
        <v>45983.865120138886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45983.865120138886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45983.865120138886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45983.865120138886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45983.865120138886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45983.865120138886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45983.865120138886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45983.865120138886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45983.865120138886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45983.865120138886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45983.865120138886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45983.865120138886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45983.865120138886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45983.865120138886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45983.865120138886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45983.865120138886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45983.865120138886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45983.865120138886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45983.865120138886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45983.865120138886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45983.865120138886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45983.865120138886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45983.865120138886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45983.865120138886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45983.865120138886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45983.865120138886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45983.865120138886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45983.865120138886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45983.865120138886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45983.865120138886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45983.865120138886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45983.865120138886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45983.865120138886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45983.865120138886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45983.865120138886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45983.865120138886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45983.865120138886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45983.865120138886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45983.865120138886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45983.865120138886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45983.865120138886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45983.865120138886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45983.865120138886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45983.865120138886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45983.865120138886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45983.865120138886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45983.865120138886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45983.865120138886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45983.865120138886</v>
      </c>
      <c r="H57" s="109"/>
      <c r="I57" s="109" t="str">
        <f>IFERROR(VLOOKUP(D57,DB!A:F,6,0),"")</f>
        <v/>
      </c>
      <c r="J57" s="109" t="str">
        <f>IFERROR(VLOOKUP(D57,DB!A:G,7,0),"")</f>
        <v/>
      </c>
      <c r="K57" s="109"/>
      <c r="L57" s="109" t="str">
        <f>IFERROR(VLOOKUP(D57,DB!A:I,9,0),"")</f>
        <v/>
      </c>
    </row>
    <row r="58" spans="1:12">
      <c r="A58" s="131"/>
      <c r="B58" s="131" t="str">
        <f>IFERROR(VLOOKUP(D58,DB!A:K,11,0),"")</f>
        <v/>
      </c>
      <c r="C58" s="131"/>
      <c r="D58" s="131"/>
      <c r="E58" s="131"/>
      <c r="F58" s="132"/>
      <c r="G58" s="111">
        <f ca="1">IFERROR(NOW()-F58,"")</f>
        <v>45983.865120138886</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45983.865120138886</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45983.865120138886</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45983.865120138886</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45983.865120138886</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45983.865120138886</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45983.865120138886</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45983.865120138886</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45983.865120138886</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45983.865120138886</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45983.865120138886</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45983.865120138886</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45983.865120138886</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45983.865120138886</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45983.865120138886</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45983.865120138886</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45983.865120138886</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45983.865120138886</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45983.865120138886</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45983.865120138886</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45983.865120138886</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45983.865120138886</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45983.865120138886</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45983.865120138886</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45983.865120138886</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45983.865120138886</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45983.865120138886</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45983.865120138886</v>
      </c>
      <c r="H85" s="132"/>
      <c r="I85" s="131" t="str">
        <f>IFERROR(VLOOKUP(D85,DB!A:F,6,0),"")</f>
        <v/>
      </c>
      <c r="J85" s="131" t="str">
        <f>IFERROR(VLOOKUP(D85,DB!A:G,7,0),"")</f>
        <v/>
      </c>
      <c r="K85" s="131"/>
      <c r="L85" s="131" t="str">
        <f>IFERROR(VLOOKUP(D85,DB!A:I,9,0),"")</f>
        <v/>
      </c>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sheetData>
  <dataValidations count="2">
    <dataValidation allowBlank="1" showInputMessage="1" showErrorMessage="1" sqref="E1" xr:uid="{920C6338-E771-4DAE-8C89-92A9093EA4DE}"/>
    <dataValidation type="list" allowBlank="1" showInputMessage="1" showErrorMessage="1" sqref="E2:E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49"/>
      <c r="E2" s="109"/>
      <c r="F2" s="121"/>
      <c r="G2" s="104">
        <f t="shared" ref="G2:G12" ca="1" si="0">IFERROR(NOW()-F2,"-")</f>
        <v>45983.865120138886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45983.865120138886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45983.865120138886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45983.865120138886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45983.865120138886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45983.865120138886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45983.865120138886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45983.865120138886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45983.865120138886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45983.865120138886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45983.865120138886</v>
      </c>
      <c r="H12" s="121"/>
      <c r="I12" s="119" t="str">
        <f>IFERROR(VLOOKUP(D12,DB!A:F,6,0),"")</f>
        <v/>
      </c>
      <c r="J12" s="119" t="str">
        <f>IFERROR(VLOOKUP(D12,DB!A:G,7,0),"")</f>
        <v/>
      </c>
      <c r="K12" s="122"/>
      <c r="L12" s="123" t="str">
        <f>IFERROR(VLOOKUP(D12,DB!A:I,9,0),"")</f>
        <v/>
      </c>
    </row>
  </sheetData>
  <dataValidations count="2">
    <dataValidation allowBlank="1" showInputMessage="1" showErrorMessage="1" sqref="E1" xr:uid="{9E1BC488-8814-4F8A-8DBE-742B3278AB71}"/>
    <dataValidation type="list" allowBlank="1" showInputMessage="1" showErrorMessage="1" sqref="E2:E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2025-11-22T17:46:33Z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