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603" documentId="120_S{2AC9BD13-BADA-5192-A53E-5A8FF88502F6}" xr6:coauthVersionLast="47" xr6:coauthVersionMax="47" xr10:uidLastSave="{D8D50114-9490-4A8C-ADF3-53FEA5A0D610}"/>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18" i="1"/>
  <c r="G18" i="1"/>
  <c r="I18" i="1"/>
  <c r="J18" i="1"/>
  <c r="L18" i="1"/>
  <c r="B19" i="1"/>
  <c r="G19" i="1"/>
  <c r="I19" i="1"/>
  <c r="J19" i="1"/>
  <c r="L19" i="1"/>
  <c r="B20" i="1"/>
  <c r="G20" i="1"/>
  <c r="I20" i="1"/>
  <c r="J20" i="1"/>
  <c r="L2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G2" i="5"/>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B4" i="2"/>
  <c r="G4" i="2"/>
  <c r="I4" i="2"/>
  <c r="J4" i="2"/>
  <c r="L4" i="2"/>
  <c r="I3" i="5"/>
  <c r="B6" i="5"/>
  <c r="G6" i="5"/>
  <c r="I6" i="5"/>
  <c r="J6" i="5"/>
  <c r="L6"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alcChain>
</file>

<file path=xl/sharedStrings.xml><?xml version="1.0" encoding="utf-8"?>
<sst xmlns="http://schemas.openxmlformats.org/spreadsheetml/2006/main" count="180307" uniqueCount="39135">
  <si>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</si>
  <si>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</si>
  <si>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</si>
  <si>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</si>
  <si>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</si>
  <si>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</si>
  <si>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</si>
  <si>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</si>
  <si>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</si>
  <si>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</si>
  <si>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</si>
  <si>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</si>
  <si>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</si>
  <si>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</si>
  <si>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</si>
  <si>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</si>
  <si>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</si>
  <si>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</si>
  <si>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</si>
  <si>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</si>
  <si>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</si>
  <si>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</si>
  <si>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</si>
  <si>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</si>
  <si>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</si>
  <si>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</si>
  <si>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</si>
  <si>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</si>
  <si>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</si>
  <si>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</si>
  <si>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</si>
  <si>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</si>
  <si>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</si>
  <si>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</si>
  <si>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</si>
  <si>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</si>
  <si>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</si>
  <si>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</si>
  <si>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</si>
  <si>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</si>
  <si>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</si>
  <si>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</si>
  <si>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</si>
  <si>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</si>
  <si>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</si>
  <si>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</si>
  <si>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</si>
  <si>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</si>
  <si>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</si>
  <si>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</si>
  <si>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</si>
  <si>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</si>
  <si>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</si>
  <si>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</si>
  <si>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</si>
  <si>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</si>
  <si>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</si>
  <si>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</si>
  <si>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</si>
  <si>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</si>
  <si>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</si>
  <si>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</si>
  <si>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</si>
  <si>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</si>
  <si>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</si>
  <si>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</si>
  <si>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</si>
  <si>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</si>
  <si>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</si>
  <si>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</si>
  <si>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</si>
  <si>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</si>
  <si>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</si>
  <si>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</si>
  <si>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</si>
  <si>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</si>
  <si>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</si>
  <si>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</si>
  <si>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</si>
  <si>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</si>
  <si>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</si>
  <si>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</si>
  <si>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</si>
  <si>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</si>
  <si>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</si>
  <si>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</si>
  <si>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</si>
  <si>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</si>
  <si>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</si>
  <si>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</si>
  <si>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</si>
  <si>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</si>
  <si>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</si>
  <si>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</si>
  <si>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</si>
  <si>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</si>
  <si>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</si>
  <si>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</si>
  <si>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</si>
  <si>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</si>
  <si>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</si>
  <si>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</si>
  <si>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</si>
  <si>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</si>
  <si>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</si>
  <si>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</si>
  <si>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</si>
  <si>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</si>
  <si>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</si>
  <si>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</si>
  <si>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</si>
  <si>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</si>
  <si>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</si>
  <si>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</si>
  <si>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</si>
  <si>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</si>
  <si>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</si>
  <si>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</si>
  <si>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</si>
  <si>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</si>
  <si>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</si>
  <si>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</si>
  <si>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</si>
  <si>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</si>
  <si>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</si>
  <si>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</si>
  <si>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</si>
  <si>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</si>
  <si>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</si>
  <si>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</si>
  <si>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</si>
  <si>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</si>
  <si>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</si>
  <si>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</si>
  <si>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</si>
  <si>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</si>
  <si>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</si>
  <si>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</si>
  <si>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</si>
  <si>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</si>
  <si>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</si>
  <si>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</si>
  <si>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</si>
  <si>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</si>
  <si>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</si>
  <si>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</si>
  <si>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</si>
  <si>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</si>
  <si>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</si>
  <si>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</si>
  <si>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</si>
  <si>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</si>
  <si>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</si>
  <si>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</si>
  <si>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</si>
  <si>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</si>
  <si>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</si>
  <si>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</si>
  <si>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</si>
  <si>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</si>
  <si>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</si>
  <si>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</si>
  <si>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</si>
  <si>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</si>
  <si>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</si>
  <si>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</si>
  <si>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</si>
  <si>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</si>
  <si>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</si>
  <si>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</si>
  <si>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</si>
  <si>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</si>
  <si>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</si>
  <si>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</si>
  <si>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</si>
  <si>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</si>
  <si>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</si>
  <si>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</si>
  <si>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</si>
  <si>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</si>
  <si>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</si>
  <si>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</si>
  <si>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</si>
  <si>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</si>
  <si>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</si>
  <si>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</si>
  <si>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</si>
  <si>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</si>
  <si>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</si>
  <si>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</si>
  <si>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</si>
  <si>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</si>
  <si>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</si>
  <si>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</si>
  <si>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</si>
  <si>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</si>
  <si>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</si>
  <si>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</si>
  <si>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</si>
  <si>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</si>
  <si>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</si>
  <si>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</si>
  <si>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</si>
  <si>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</si>
  <si>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</si>
  <si>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</si>
  <si>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</si>
  <si>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</si>
  <si>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</si>
  <si>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</si>
  <si>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</si>
  <si>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</si>
  <si>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</si>
  <si>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</si>
  <si>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</si>
  <si>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</si>
  <si>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</si>
  <si>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</si>
  <si>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</si>
  <si>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</si>
  <si>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</si>
  <si>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</si>
  <si>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</si>
  <si>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</si>
  <si>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</si>
  <si>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</si>
  <si>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</si>
  <si>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</si>
  <si>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</si>
  <si>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</si>
  <si>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</si>
  <si>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</si>
  <si>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</si>
  <si>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</si>
  <si>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</si>
  <si>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</si>
  <si>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</si>
  <si>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</si>
  <si>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</si>
  <si>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</si>
  <si>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</si>
  <si>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</si>
  <si>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</si>
  <si>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</si>
  <si>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</si>
  <si>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</si>
  <si>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</si>
  <si>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</si>
  <si>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</si>
  <si>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</si>
  <si>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</si>
  <si>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</si>
  <si>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</si>
  <si>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</si>
  <si>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</si>
  <si>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</si>
  <si>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</si>
  <si>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</si>
  <si>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</si>
  <si>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</si>
  <si>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</si>
  <si>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</si>
  <si>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</si>
  <si>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</si>
  <si>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</si>
  <si>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</si>
  <si>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</si>
  <si>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</si>
  <si>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</si>
  <si>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</si>
  <si>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</si>
  <si>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</si>
  <si>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</si>
  <si>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</si>
  <si>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</si>
  <si>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</si>
  <si>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</si>
  <si>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</si>
  <si>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</si>
  <si>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</si>
  <si>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</si>
  <si>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</si>
  <si>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</si>
  <si>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</si>
  <si>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</si>
  <si>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</si>
  <si>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</si>
  <si>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</si>
  <si>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</si>
  <si>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</si>
  <si>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</si>
  <si>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</si>
  <si>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</si>
  <si>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</si>
  <si>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</si>
  <si>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</si>
  <si>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</si>
  <si>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</si>
  <si>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</si>
  <si>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</si>
  <si>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</si>
  <si>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</si>
  <si>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</si>
  <si>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</si>
  <si>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</si>
  <si>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</si>
  <si>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</si>
  <si>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</si>
  <si>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</si>
  <si>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</si>
  <si>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</si>
  <si>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</si>
  <si>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</si>
  <si>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</si>
  <si>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</si>
  <si>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</si>
  <si>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</si>
  <si>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</si>
  <si>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</si>
  <si>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</si>
  <si>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</si>
  <si>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</si>
  <si>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</si>
  <si>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</si>
  <si>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</si>
  <si>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</si>
  <si>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</si>
  <si>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</si>
  <si>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</si>
  <si>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</si>
  <si>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</si>
  <si>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</si>
  <si>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</si>
  <si>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</si>
  <si>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</si>
  <si>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</si>
  <si>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</si>
  <si>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</si>
  <si>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</si>
  <si>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</si>
  <si>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</si>
  <si>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</si>
  <si>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</si>
  <si>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</si>
  <si>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</si>
  <si>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</si>
  <si>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</si>
  <si>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</si>
  <si>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</si>
  <si>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</si>
  <si>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</si>
  <si>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</si>
  <si>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</si>
  <si>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</si>
  <si>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</si>
  <si>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</si>
  <si>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</si>
  <si>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</si>
  <si>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</si>
  <si>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</si>
  <si>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</si>
  <si>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</si>
  <si>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</si>
  <si>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</si>
  <si>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</si>
  <si>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</si>
  <si>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</si>
  <si>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</si>
  <si>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</si>
  <si>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</si>
  <si>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</si>
  <si>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</si>
  <si>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</si>
  <si>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</si>
  <si>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</si>
  <si>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</si>
  <si>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</si>
  <si>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</si>
  <si>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</si>
  <si>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</si>
  <si>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</si>
  <si>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</si>
  <si>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</si>
  <si>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</si>
  <si>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</si>
  <si>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</si>
  <si>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</si>
  <si>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</si>
  <si>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</si>
  <si>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</si>
  <si>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</si>
  <si>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</si>
  <si>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</si>
  <si>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</si>
  <si>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</si>
  <si>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</si>
  <si>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</si>
  <si>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</si>
  <si>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</si>
  <si>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</si>
  <si>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</si>
  <si>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</si>
  <si>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</si>
  <si>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</si>
  <si>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</si>
  <si>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</si>
  <si>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</si>
  <si>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</si>
  <si>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</si>
  <si>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</si>
  <si>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</si>
  <si>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</si>
  <si>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</si>
  <si>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</si>
  <si>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</si>
  <si>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</si>
  <si>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</si>
  <si>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</si>
  <si>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</si>
  <si>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</si>
  <si>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</si>
  <si>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</si>
  <si>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</si>
  <si>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</si>
  <si>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</si>
  <si>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</si>
  <si>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</si>
  <si>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</si>
  <si>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</si>
  <si>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</si>
  <si>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</si>
  <si>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</si>
  <si>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</si>
  <si>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</si>
  <si>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</si>
  <si>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</si>
  <si>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</si>
  <si>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</si>
  <si>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</si>
  <si>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</si>
  <si>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</si>
  <si>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</si>
  <si>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</si>
  <si>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</si>
  <si>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</si>
  <si>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</si>
  <si>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</si>
  <si>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</si>
  <si>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</si>
  <si>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</si>
  <si>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</si>
  <si>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</si>
  <si>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</si>
  <si>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</si>
  <si>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</si>
  <si>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</si>
  <si>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</si>
  <si>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</si>
  <si>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</si>
  <si>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</si>
  <si>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</si>
  <si>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</si>
  <si>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</si>
  <si>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</si>
  <si>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</si>
  <si>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</si>
  <si>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</si>
  <si>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</si>
  <si>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</si>
  <si>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</si>
  <si>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</si>
  <si>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</si>
  <si>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</si>
  <si>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</si>
  <si>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</si>
  <si>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</si>
  <si>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</si>
  <si>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</si>
  <si>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</si>
  <si>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</si>
  <si>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</si>
  <si>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</si>
  <si>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</si>
  <si>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</si>
  <si>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</si>
  <si>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</si>
  <si>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</si>
  <si>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</si>
  <si>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</si>
  <si>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</si>
  <si>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</si>
  <si>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</si>
  <si>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</si>
  <si>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</si>
  <si>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</si>
  <si>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</si>
  <si>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</si>
  <si>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</si>
  <si>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</si>
  <si>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</si>
  <si>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</si>
  <si>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</si>
  <si>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</si>
  <si>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</si>
  <si>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</si>
  <si>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</si>
  <si>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</si>
  <si>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</si>
  <si>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</si>
  <si>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</si>
  <si>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</si>
  <si>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</si>
  <si>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</si>
  <si>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</si>
  <si>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</si>
  <si>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</si>
  <si>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</si>
  <si>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</si>
  <si>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</si>
  <si>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</si>
  <si>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</si>
  <si>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</si>
  <si>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</si>
  <si>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</si>
  <si>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</si>
  <si>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</si>
  <si>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</si>
  <si>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</si>
  <si>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</si>
  <si>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</si>
  <si>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</si>
  <si>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</si>
  <si>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</si>
  <si>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</si>
  <si>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</si>
  <si>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</si>
  <si>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</si>
  <si>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</si>
  <si>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</si>
  <si>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</si>
  <si>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</si>
  <si>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</si>
  <si>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</si>
  <si>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</si>
  <si>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</si>
  <si>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</si>
  <si>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</si>
  <si>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</si>
  <si>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</si>
  <si>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</si>
  <si>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</si>
  <si>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</si>
  <si>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</si>
  <si>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</si>
  <si>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</si>
  <si>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</si>
  <si>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</si>
  <si>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</si>
  <si>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</si>
  <si>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</si>
  <si>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</si>
  <si>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</si>
  <si>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</si>
  <si>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</si>
  <si>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</si>
  <si>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</si>
  <si>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</si>
  <si>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</si>
  <si>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</si>
  <si>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</si>
  <si>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</si>
  <si>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</si>
  <si>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</si>
  <si>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</si>
  <si>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</si>
  <si>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</si>
  <si>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</si>
  <si>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</si>
  <si>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</si>
  <si>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</si>
  <si>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</si>
  <si>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</si>
  <si>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</si>
  <si>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</si>
  <si>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</si>
  <si>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</si>
  <si>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</si>
  <si>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</si>
  <si>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</si>
  <si>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</si>
  <si>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</si>
  <si>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</si>
  <si>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</si>
  <si>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</si>
  <si>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</si>
  <si>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</si>
  <si>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</si>
  <si>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</si>
  <si>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</si>
  <si>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</si>
  <si>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</si>
  <si>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</si>
  <si>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</si>
  <si>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</si>
  <si>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</si>
  <si>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</si>
  <si>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</si>
  <si>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</si>
  <si>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</si>
  <si>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</si>
  <si>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</si>
  <si>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</si>
  <si>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</si>
  <si>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</si>
  <si>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</si>
  <si>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</si>
  <si>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</si>
  <si>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</si>
  <si>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</si>
  <si>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</si>
  <si>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</si>
  <si>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</si>
  <si>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</si>
  <si>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</si>
  <si>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</si>
  <si>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</si>
  <si>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</si>
  <si>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</si>
  <si>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</si>
  <si>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</si>
  <si>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</si>
  <si>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</si>
  <si>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</si>
  <si>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</si>
  <si>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</si>
  <si>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</si>
  <si>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</si>
  <si>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</si>
  <si>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</si>
  <si>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</si>
  <si>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</si>
  <si>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</si>
  <si>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</si>
  <si>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</si>
  <si>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</si>
  <si>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</si>
  <si>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</si>
  <si>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</si>
  <si>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</si>
  <si>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</si>
  <si>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</si>
  <si>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</si>
  <si>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</si>
  <si>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</si>
  <si>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</si>
  <si>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</si>
  <si>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</si>
  <si>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</si>
  <si>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</si>
  <si>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</si>
  <si>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</si>
  <si>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</si>
  <si>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</si>
  <si>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</si>
  <si>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</si>
  <si>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</si>
  <si>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</si>
  <si>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</si>
  <si>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</si>
  <si>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</si>
  <si>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</si>
  <si>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</si>
  <si>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</si>
  <si>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</si>
  <si>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</si>
  <si>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</si>
  <si>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</si>
  <si>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</si>
  <si>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</si>
  <si>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</si>
  <si>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</si>
  <si>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</si>
  <si>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</si>
  <si>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</si>
  <si>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</si>
  <si>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</si>
  <si>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</si>
  <si>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</si>
  <si>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</si>
  <si>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</si>
  <si>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</si>
  <si>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</si>
  <si>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</si>
  <si>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</si>
  <si>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</si>
  <si>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</si>
  <si>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</si>
  <si>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</si>
  <si>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</si>
  <si>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</si>
  <si>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</si>
  <si>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</si>
  <si>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</si>
  <si>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</si>
  <si>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</si>
  <si>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</si>
  <si>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</si>
  <si>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</si>
  <si>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</si>
  <si>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</si>
  <si>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</si>
  <si>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</si>
  <si>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</si>
  <si>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</si>
  <si>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</si>
  <si>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</si>
  <si>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</si>
  <si>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</si>
  <si>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</si>
  <si>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</si>
  <si>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</si>
  <si>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</si>
  <si>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</si>
  <si>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</si>
  <si>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</si>
  <si>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</si>
  <si>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</si>
  <si>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</si>
  <si>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</si>
  <si>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</si>
  <si>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</si>
  <si>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</si>
  <si>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</si>
  <si>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</si>
  <si>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</si>
  <si>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</si>
  <si>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</si>
  <si>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</si>
  <si>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</si>
  <si>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</si>
  <si>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</si>
  <si>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</si>
  <si>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</si>
  <si>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</si>
  <si>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</si>
  <si>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</si>
  <si>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</si>
  <si>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</si>
  <si>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</si>
  <si>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</si>
  <si>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</si>
  <si>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</si>
  <si>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</si>
  <si>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</si>
  <si>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</si>
  <si>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</si>
  <si>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</si>
  <si>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</si>
  <si>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</si>
  <si>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</si>
  <si>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</si>
  <si>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</si>
  <si>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</si>
  <si>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</si>
  <si>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</si>
  <si>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</si>
  <si>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</si>
  <si>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</si>
  <si>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</si>
  <si>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</si>
  <si>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</si>
  <si>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</si>
  <si>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</si>
  <si>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</si>
  <si>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</si>
  <si>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</si>
  <si>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</si>
  <si>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</si>
  <si>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</si>
  <si>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</si>
  <si>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</si>
  <si>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</si>
  <si>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</si>
  <si>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</si>
  <si>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</si>
  <si>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</si>
  <si>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</si>
  <si>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</si>
  <si>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</si>
  <si>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</si>
  <si>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</si>
  <si>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</si>
  <si>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</si>
  <si>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</si>
  <si>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</si>
  <si>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</si>
  <si>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</si>
  <si>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</si>
  <si>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</si>
  <si>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</si>
  <si>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</si>
  <si>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</si>
  <si>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</si>
  <si>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</si>
  <si>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</si>
  <si>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</si>
  <si>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</si>
  <si>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</si>
  <si>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</si>
  <si>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</si>
  <si>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</si>
  <si>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</si>
  <si>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</si>
  <si>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</si>
  <si>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</si>
  <si>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</si>
  <si>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</si>
  <si>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</si>
  <si>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</si>
  <si>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</si>
  <si>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</si>
  <si>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</si>
  <si>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</si>
  <si>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</si>
  <si>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</si>
  <si>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</si>
  <si>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</si>
  <si>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</si>
  <si>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</si>
  <si>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</si>
  <si>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</si>
  <si>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</si>
  <si>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</si>
  <si>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</si>
  <si>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</si>
  <si>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</si>
  <si>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</si>
  <si>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</si>
  <si>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</si>
  <si>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</si>
  <si>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</si>
  <si>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</si>
  <si>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</si>
  <si>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</si>
  <si>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</si>
  <si>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</si>
  <si>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</si>
  <si>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</si>
  <si>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</si>
  <si>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</si>
  <si>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</si>
  <si>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</si>
  <si>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</si>
  <si>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</si>
  <si>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</si>
  <si>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</si>
  <si>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</si>
  <si>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</si>
  <si>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</si>
  <si>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</si>
  <si>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</si>
  <si>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</si>
  <si>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</si>
  <si>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</si>
  <si>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</si>
  <si>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</si>
  <si>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</si>
  <si>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</si>
  <si>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</si>
  <si>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</si>
  <si>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</si>
  <si>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</si>
  <si>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</si>
  <si>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</si>
  <si>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</si>
  <si>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</si>
  <si>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</si>
  <si>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</si>
  <si>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</si>
  <si>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</si>
  <si>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</si>
  <si>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</si>
  <si>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</si>
  <si>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</si>
  <si>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</si>
  <si>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</si>
  <si>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</si>
  <si>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</si>
  <si>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</si>
  <si>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</si>
  <si>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</si>
  <si>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</si>
  <si>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</si>
  <si>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</si>
  <si>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</si>
  <si>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</si>
  <si>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</si>
  <si>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</si>
  <si>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</si>
  <si>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</si>
  <si>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</si>
  <si>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</si>
  <si>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</si>
  <si>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</si>
  <si>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</si>
  <si>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</si>
  <si>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</si>
  <si>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</si>
  <si>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</si>
  <si>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</si>
  <si>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</si>
  <si>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</si>
  <si>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</si>
  <si>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</si>
  <si>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</si>
  <si>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</si>
  <si>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</si>
  <si>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</si>
  <si>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</si>
  <si>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</si>
  <si>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</si>
  <si>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</si>
  <si>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</si>
  <si>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</si>
  <si>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</si>
  <si>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</si>
  <si>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</si>
  <si>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</si>
  <si>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</si>
  <si>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</si>
  <si>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</si>
  <si>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</si>
  <si>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</si>
  <si>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</si>
  <si>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</si>
  <si>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</si>
  <si>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</si>
  <si>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</si>
  <si>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</si>
  <si>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</si>
  <si>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</si>
  <si>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</si>
  <si>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</si>
  <si>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</si>
  <si>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</si>
  <si>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</si>
  <si>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</si>
  <si>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</si>
  <si>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</si>
  <si>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</si>
  <si>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</si>
  <si>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</si>
  <si>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</si>
  <si>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</si>
  <si>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</si>
  <si>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</si>
  <si>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</si>
  <si>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</si>
  <si>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</si>
  <si>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</si>
  <si>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</si>
  <si>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</si>
  <si>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</si>
  <si>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</si>
  <si>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</si>
  <si>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</si>
  <si>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</si>
  <si>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</si>
  <si>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</si>
  <si>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</si>
  <si>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</si>
  <si>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</si>
  <si>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</si>
  <si>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</si>
  <si>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</si>
  <si>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</si>
  <si>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</si>
  <si>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</si>
  <si>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</si>
  <si>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</si>
  <si>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</si>
  <si>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</si>
  <si>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</si>
  <si>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</si>
  <si>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</si>
  <si>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</si>
  <si>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</si>
  <si>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</si>
  <si>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</si>
  <si>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</si>
  <si>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</si>
  <si>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</si>
  <si>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</si>
  <si>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</si>
  <si>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</si>
  <si>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</si>
  <si>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</si>
  <si>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</si>
  <si>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</si>
  <si>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</si>
  <si>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</si>
  <si>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</si>
  <si>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</si>
  <si>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</si>
  <si>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</si>
  <si>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</si>
  <si>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</si>
  <si>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</si>
  <si>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</si>
  <si>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</si>
  <si>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</si>
  <si>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</si>
  <si>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</si>
  <si>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</si>
  <si>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</si>
  <si>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</si>
  <si>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</si>
  <si>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</si>
  <si>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</si>
  <si>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</si>
  <si>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</si>
  <si>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</si>
  <si>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</si>
  <si>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</si>
  <si>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</si>
  <si>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</si>
  <si>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</si>
  <si>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</si>
  <si>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</si>
  <si>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</si>
  <si>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</si>
  <si>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</si>
  <si>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</si>
  <si>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</si>
  <si>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</si>
  <si>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</si>
  <si>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</si>
  <si>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</si>
  <si>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</si>
  <si>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</si>
  <si>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</si>
  <si>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</si>
  <si>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</si>
  <si>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</si>
  <si>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</si>
  <si>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</si>
  <si>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</si>
  <si>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</si>
  <si>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</si>
  <si>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</si>
  <si>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</si>
  <si>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</si>
  <si>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</si>
  <si>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</si>
  <si>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</si>
  <si>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</si>
  <si>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</si>
  <si>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</si>
  <si>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</si>
  <si>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</si>
  <si>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</si>
  <si>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</si>
  <si>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</si>
  <si>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</si>
  <si>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</si>
  <si>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</si>
  <si>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</si>
  <si>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</si>
  <si>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</si>
  <si>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</si>
  <si>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</si>
  <si>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</si>
  <si>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</si>
  <si>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</si>
  <si>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</si>
  <si>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</si>
  <si>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</si>
  <si>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</si>
  <si>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</si>
  <si>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</si>
  <si>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</si>
  <si>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</si>
  <si>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</si>
  <si>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</si>
  <si>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</si>
  <si>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</si>
  <si>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</si>
  <si>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</si>
  <si>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</si>
  <si>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</si>
  <si>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</si>
  <si>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</si>
  <si>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</si>
  <si>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</si>
  <si>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</si>
  <si>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</si>
  <si>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</si>
  <si>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</si>
  <si>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</si>
  <si>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</si>
  <si>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</si>
  <si>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</si>
  <si>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</si>
  <si>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</si>
  <si>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</si>
  <si>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</si>
  <si>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</si>
  <si>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</si>
  <si>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</si>
  <si>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</si>
  <si>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</si>
  <si>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</si>
  <si>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</si>
  <si>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</si>
  <si>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</si>
  <si>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</si>
  <si>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</si>
  <si>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</si>
  <si>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</si>
  <si>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</si>
  <si>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</si>
  <si>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</si>
  <si>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</si>
  <si>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</si>
  <si>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</si>
  <si>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</si>
  <si>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</si>
  <si>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</si>
  <si>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</si>
  <si>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</si>
  <si>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</si>
  <si>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</si>
  <si>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</si>
  <si>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</si>
  <si>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</si>
  <si>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</si>
  <si>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</si>
  <si>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</si>
  <si>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</si>
  <si>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</si>
  <si>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</si>
  <si>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</si>
  <si>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</si>
  <si>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</si>
  <si>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</si>
  <si>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</si>
  <si>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</si>
  <si>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</si>
  <si>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</si>
  <si>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</si>
  <si>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</si>
  <si>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</si>
  <si>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</si>
  <si>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</si>
  <si>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</si>
  <si>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</si>
  <si>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</si>
  <si>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</si>
  <si>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</si>
  <si>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</si>
  <si>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</si>
  <si>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</si>
  <si>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</si>
  <si>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</si>
  <si>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</si>
  <si>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</si>
  <si>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</si>
  <si>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</si>
  <si>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</si>
  <si>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</si>
  <si>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</si>
  <si>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</si>
  <si>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</si>
  <si>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</si>
  <si>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</si>
  <si>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</si>
  <si>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</si>
  <si>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</si>
  <si>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</si>
  <si>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</si>
  <si>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</si>
  <si>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</si>
  <si>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</si>
  <si>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</si>
  <si>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</si>
  <si>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</si>
  <si>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</si>
  <si>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</si>
  <si>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</si>
  <si>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</si>
  <si>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</si>
  <si>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</si>
  <si>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</si>
  <si>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</si>
  <si>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</si>
  <si>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</si>
  <si>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</si>
  <si>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</si>
  <si>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</si>
  <si>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</si>
  <si>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</si>
  <si>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</si>
  <si>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</si>
  <si>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</si>
  <si>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</si>
  <si>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</si>
  <si>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</si>
  <si>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</si>
  <si>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</si>
  <si>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</si>
  <si>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</si>
  <si>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</si>
  <si>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</si>
  <si>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</si>
  <si>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</si>
  <si>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</si>
  <si>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</si>
  <si>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</si>
  <si>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</si>
  <si>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</si>
  <si>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</si>
  <si>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</si>
  <si>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</si>
  <si>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</si>
  <si>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</si>
  <si>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</si>
  <si>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</si>
  <si>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</si>
  <si>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</si>
  <si>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</si>
  <si>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</si>
  <si>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</si>
  <si>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</si>
  <si>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</si>
  <si>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</si>
  <si>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</si>
  <si>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</si>
  <si>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</si>
  <si>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</si>
  <si>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</si>
  <si>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</si>
  <si>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</si>
  <si>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</si>
  <si>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</si>
  <si>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</si>
  <si>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</si>
  <si>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</si>
  <si>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</si>
  <si>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</si>
  <si>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</si>
  <si>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</si>
  <si>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</si>
  <si>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</si>
  <si>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</si>
  <si>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</si>
  <si>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</si>
  <si>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</si>
  <si>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</si>
  <si>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</si>
  <si>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</si>
  <si>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</si>
  <si>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</si>
  <si>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</si>
  <si>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</si>
  <si>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</si>
  <si>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</si>
  <si>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</si>
  <si>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</si>
  <si>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</si>
  <si>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</si>
  <si>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</si>
  <si>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</si>
  <si>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</si>
  <si>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</si>
  <si>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</si>
  <si>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</si>
  <si>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</si>
  <si>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</si>
  <si>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</si>
  <si>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</si>
  <si>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</si>
  <si>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</si>
  <si>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</si>
  <si>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</si>
  <si>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</si>
  <si>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</si>
  <si>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</si>
  <si>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</si>
  <si>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</si>
  <si>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</si>
  <si>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</si>
  <si>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</si>
  <si>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</si>
  <si>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</si>
  <si>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</si>
  <si>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</si>
  <si>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</si>
  <si>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</si>
  <si>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</si>
  <si>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</si>
  <si>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</si>
  <si>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</si>
  <si>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</si>
  <si>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</si>
  <si>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</si>
  <si>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</si>
  <si>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</si>
  <si>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</si>
  <si>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</si>
  <si>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</si>
  <si>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</si>
  <si>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</si>
  <si>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</si>
  <si>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</si>
  <si>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</si>
  <si>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</si>
  <si>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</si>
  <si>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</si>
  <si>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</si>
  <si>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</si>
  <si>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</si>
  <si>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</si>
  <si>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</si>
  <si>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</si>
  <si>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</si>
  <si>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</si>
  <si>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</si>
  <si>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</si>
  <si>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</si>
  <si>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</si>
  <si>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</si>
  <si>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</si>
  <si>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</si>
  <si>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</si>
  <si>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</si>
  <si>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</si>
  <si>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</si>
  <si>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</si>
  <si>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</si>
  <si>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</si>
  <si>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</si>
  <si>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</si>
  <si>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</si>
  <si>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</si>
  <si>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</si>
  <si>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</si>
  <si>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</si>
  <si>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</si>
  <si>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</si>
  <si>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</si>
  <si>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</si>
  <si>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</si>
  <si>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</si>
  <si>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</si>
  <si>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</si>
  <si>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</si>
  <si>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</si>
  <si>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</si>
  <si>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</si>
  <si>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</si>
  <si>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</si>
  <si>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</si>
  <si>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</si>
  <si>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</si>
  <si>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</si>
  <si>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</si>
  <si>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</si>
  <si>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</si>
  <si>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</si>
  <si>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</si>
  <si>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</si>
  <si>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</si>
  <si>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</si>
  <si>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</si>
  <si>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</si>
  <si>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</si>
  <si>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</si>
  <si>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</si>
  <si>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</si>
  <si>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</si>
  <si>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</si>
  <si>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</si>
  <si>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</si>
  <si>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</si>
  <si>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</si>
  <si>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</si>
  <si>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</si>
  <si>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</si>
  <si>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</si>
  <si>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</si>
  <si>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</si>
  <si>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</si>
  <si>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</si>
  <si>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</si>
  <si>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</si>
  <si>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</si>
  <si>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</si>
  <si>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</si>
  <si>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</si>
  <si>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</si>
  <si>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</si>
  <si>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</si>
  <si>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</si>
  <si>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</si>
  <si>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</si>
  <si>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</si>
  <si>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</si>
  <si>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</si>
  <si>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</si>
  <si>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</si>
  <si>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</si>
  <si>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</si>
  <si>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</si>
  <si>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</si>
  <si>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</si>
  <si>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</si>
  <si>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</si>
  <si>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</si>
  <si>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</si>
  <si>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</si>
  <si>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</si>
  <si>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</si>
  <si>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</si>
  <si>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</si>
  <si>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</si>
  <si>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</si>
  <si>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</si>
  <si>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</si>
  <si>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</si>
  <si>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</si>
  <si>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</si>
  <si>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</si>
  <si>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</si>
  <si>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</si>
  <si>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</si>
  <si>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</si>
  <si>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</si>
  <si>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</si>
  <si>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</si>
  <si>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</si>
  <si>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</si>
  <si>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</si>
  <si>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</si>
  <si>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</si>
  <si>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</si>
  <si>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</si>
  <si>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</si>
  <si>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</si>
  <si>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</si>
  <si>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</si>
  <si>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</si>
  <si>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</si>
  <si>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</si>
  <si>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</si>
  <si>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</si>
  <si>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</si>
  <si>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</si>
  <si>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</si>
  <si>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</si>
  <si>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</si>
  <si>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</si>
  <si>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</si>
  <si>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</si>
  <si>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</si>
  <si>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</si>
  <si>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</si>
  <si>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</si>
  <si>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</si>
  <si>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</si>
  <si>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</si>
  <si>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</si>
  <si>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</si>
  <si>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</si>
  <si>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</si>
  <si>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</si>
  <si>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</si>
  <si>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</si>
  <si>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</si>
  <si>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</si>
  <si>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</si>
  <si>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</si>
  <si>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</si>
  <si>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</si>
  <si>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</si>
  <si>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</si>
  <si>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</si>
  <si>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</si>
  <si>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</si>
  <si>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</si>
  <si>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</si>
  <si>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</si>
  <si>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</si>
  <si>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</si>
  <si>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</si>
  <si>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</si>
  <si>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</si>
  <si>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</si>
  <si>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</si>
  <si>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</si>
  <si>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</si>
  <si>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</si>
  <si>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</si>
  <si>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</si>
  <si>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</si>
  <si>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</si>
  <si>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</si>
  <si>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</si>
  <si>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</si>
  <si>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</si>
  <si>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</si>
  <si>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</si>
  <si>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</si>
  <si>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</si>
  <si>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</si>
  <si>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</si>
  <si>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</si>
  <si>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</si>
  <si>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</si>
  <si>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</si>
  <si>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</si>
  <si>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</si>
  <si>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</si>
  <si>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</si>
  <si>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</si>
  <si>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</si>
  <si>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</si>
  <si>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</si>
  <si>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</si>
  <si>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</si>
  <si>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</si>
  <si>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</si>
  <si>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</si>
  <si>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</si>
  <si>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</si>
  <si>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</si>
  <si>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</si>
  <si>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</si>
  <si>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</si>
  <si>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</si>
  <si>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</si>
  <si>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</si>
  <si>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</si>
  <si>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</si>
  <si>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</si>
  <si>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</si>
  <si>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</si>
  <si>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</si>
  <si>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</si>
  <si>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</si>
  <si>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</si>
  <si>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</si>
  <si>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</si>
  <si>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</si>
  <si>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</si>
  <si>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</si>
  <si>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</si>
  <si>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</si>
  <si>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</si>
  <si>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</si>
  <si>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</si>
  <si>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</si>
  <si>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</si>
  <si>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</si>
  <si>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</si>
  <si>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</si>
  <si>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</si>
  <si>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</si>
  <si>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</si>
  <si>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</si>
  <si>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</si>
  <si>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</si>
  <si>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</si>
  <si>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</si>
  <si>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</si>
  <si>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</si>
  <si>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</si>
  <si>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</si>
  <si>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</si>
  <si>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</si>
  <si>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</si>
  <si>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</si>
  <si>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</si>
  <si>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</si>
  <si>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</si>
  <si>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</si>
  <si>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</si>
  <si>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</si>
  <si>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</si>
  <si>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</si>
  <si>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</si>
  <si>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</si>
  <si>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</si>
  <si>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</si>
  <si>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</si>
  <si>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</si>
  <si>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</si>
  <si>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</si>
  <si>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</si>
  <si>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</si>
  <si>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</si>
  <si>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</si>
  <si>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</si>
  <si>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</si>
  <si>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</si>
  <si>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</si>
  <si>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</si>
  <si>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</si>
  <si>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</si>
  <si>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</si>
  <si>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</si>
  <si>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</si>
  <si>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</si>
  <si>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</si>
  <si>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</si>
  <si>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</si>
  <si>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</si>
  <si>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</si>
  <si>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</si>
  <si>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</si>
  <si>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</si>
  <si>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</si>
  <si>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</si>
  <si>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</si>
  <si>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</si>
  <si>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</si>
  <si>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</si>
  <si>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</si>
  <si>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</si>
  <si>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</si>
  <si>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</si>
  <si>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</si>
  <si>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</si>
  <si>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</si>
  <si>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</si>
  <si>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</si>
  <si>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</si>
  <si>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</si>
  <si>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</si>
  <si>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</si>
  <si>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</si>
  <si>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</si>
  <si>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</si>
  <si>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</si>
  <si>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</si>
  <si>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</si>
  <si>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</si>
  <si>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</si>
  <si>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</si>
  <si>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</si>
  <si>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</si>
  <si>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</si>
  <si>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</si>
  <si>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</si>
  <si>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</si>
  <si>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</si>
  <si>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</si>
  <si>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</si>
  <si>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</si>
  <si>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</si>
  <si>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</si>
  <si>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</si>
  <si>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</si>
  <si>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</si>
  <si>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</si>
  <si>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</si>
  <si>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</si>
  <si>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</si>
  <si>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</si>
  <si>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</si>
  <si>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</si>
  <si>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</si>
  <si>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</si>
  <si>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</si>
  <si>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</si>
  <si>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</si>
  <si>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</si>
  <si>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</si>
  <si>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</si>
  <si>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</si>
  <si>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</si>
  <si>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</si>
  <si>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</si>
  <si>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</si>
  <si>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</si>
  <si>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</si>
  <si>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</si>
  <si>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</si>
  <si>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</si>
  <si>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</si>
  <si>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</si>
  <si>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</si>
  <si>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</si>
  <si>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</si>
  <si>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</si>
  <si>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</si>
  <si>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</si>
  <si>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</si>
  <si>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</si>
  <si>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</si>
  <si>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</si>
  <si>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</si>
  <si>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</si>
  <si>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</si>
  <si>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</si>
  <si>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</si>
  <si>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</si>
  <si>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</si>
  <si>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</si>
  <si>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</si>
  <si>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</si>
  <si>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</si>
  <si>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</si>
  <si>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</si>
  <si>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</si>
  <si>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</si>
  <si>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</si>
  <si>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</si>
  <si>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</si>
  <si>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</si>
  <si>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</si>
  <si>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</si>
  <si>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</si>
  <si>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</si>
  <si>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</si>
  <si>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</si>
  <si>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</si>
  <si>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</si>
  <si>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</si>
  <si>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</si>
  <si>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</si>
  <si>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</si>
  <si>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</si>
  <si>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</si>
  <si>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</si>
  <si>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</si>
  <si>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</si>
  <si>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</si>
  <si>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</si>
  <si>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</si>
  <si>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</si>
  <si>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</si>
  <si>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</si>
  <si>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</si>
  <si>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</si>
  <si>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</si>
  <si>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</si>
  <si>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</si>
  <si>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</si>
  <si>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</si>
  <si>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</si>
  <si>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</si>
  <si>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</si>
  <si>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</si>
  <si>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</si>
  <si>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</si>
  <si>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</si>
  <si>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</si>
  <si>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</si>
  <si>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</si>
  <si>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</si>
  <si>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</si>
  <si>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</si>
  <si>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</si>
  <si>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</si>
  <si>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</si>
  <si>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</si>
  <si>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</si>
  <si>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</si>
  <si>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</si>
  <si>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</si>
  <si>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</si>
  <si>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</si>
  <si>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</si>
  <si>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</si>
  <si>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</si>
  <si>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</si>
  <si>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</si>
  <si>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</si>
  <si>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</si>
  <si>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</si>
  <si>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</si>
  <si>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</si>
  <si>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</si>
  <si>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</si>
  <si>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</si>
  <si>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</si>
  <si>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</si>
  <si>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</si>
  <si>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</si>
  <si>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</si>
  <si>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</si>
  <si>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</si>
  <si>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</si>
  <si>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</si>
  <si>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</si>
  <si>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</si>
  <si>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</si>
  <si>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</si>
  <si>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</si>
  <si>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</si>
  <si>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</si>
  <si>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</si>
  <si>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</si>
  <si>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</si>
  <si>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</si>
  <si>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</si>
  <si>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</si>
  <si>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</si>
  <si>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</si>
  <si>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</si>
  <si>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</si>
  <si>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</si>
  <si>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</si>
  <si>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</si>
  <si>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</si>
  <si>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</si>
  <si>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</si>
  <si>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</si>
  <si>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</si>
  <si>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</si>
  <si>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</si>
  <si>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</si>
  <si>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</si>
  <si>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</si>
  <si>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</si>
  <si>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</si>
  <si>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</si>
  <si>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</si>
  <si>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</si>
  <si>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</si>
  <si>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</si>
  <si>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</si>
  <si>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</si>
  <si>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</si>
  <si>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</si>
  <si>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</si>
  <si>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</si>
  <si>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</si>
  <si>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</si>
  <si>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</si>
  <si>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</si>
  <si>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</si>
  <si>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</si>
  <si>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</si>
  <si>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</si>
  <si>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</si>
  <si>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</si>
  <si>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</si>
  <si>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</si>
  <si>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</si>
  <si>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</si>
  <si>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</si>
  <si>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</si>
  <si>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</si>
  <si>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</si>
  <si>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</si>
  <si>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</si>
  <si>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</si>
  <si>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</si>
  <si>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</si>
  <si>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</si>
  <si>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</si>
  <si>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</si>
  <si>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</si>
  <si>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</si>
  <si>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</si>
  <si>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</si>
  <si>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</si>
  <si>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</si>
  <si>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</si>
  <si>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</si>
  <si>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</si>
  <si>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</si>
  <si>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</si>
  <si>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</si>
  <si>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</si>
  <si>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</si>
  <si>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</si>
  <si>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</si>
  <si>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</si>
  <si>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</si>
  <si>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</si>
  <si>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</si>
  <si>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</si>
  <si>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</si>
  <si>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</si>
  <si>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</si>
  <si>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</si>
  <si>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</si>
  <si>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</si>
  <si>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</si>
  <si>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</si>
  <si>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</si>
  <si>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</si>
  <si>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</si>
  <si>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</si>
  <si>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</si>
  <si>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</si>
  <si>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</si>
  <si>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</si>
  <si>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</si>
  <si>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</si>
  <si>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</si>
  <si>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</si>
  <si>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</si>
  <si>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</si>
  <si>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</si>
  <si>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</si>
  <si>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</si>
  <si>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</si>
  <si>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</si>
  <si>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</si>
  <si>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</si>
  <si>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</si>
  <si>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</si>
  <si>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</si>
  <si>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</si>
  <si>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</si>
  <si>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</si>
  <si>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</si>
  <si>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</si>
  <si>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</si>
  <si>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</si>
  <si>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</si>
  <si>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</si>
  <si>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</si>
  <si>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</si>
  <si>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</si>
  <si>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</si>
  <si>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</si>
  <si>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</si>
  <si>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</si>
  <si>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</si>
  <si>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</si>
  <si>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</si>
  <si>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</si>
  <si>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</si>
  <si>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</si>
  <si>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</si>
  <si>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</si>
  <si>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</si>
  <si>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</si>
  <si>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</si>
  <si>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</si>
  <si>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</si>
  <si>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</si>
  <si>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</si>
  <si>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</si>
  <si>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</si>
  <si>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</si>
  <si>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</si>
  <si>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</si>
  <si>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</si>
  <si>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</si>
  <si>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</si>
  <si>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</si>
  <si>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</si>
  <si>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</si>
  <si>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</si>
  <si>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</si>
  <si>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</si>
  <si>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</si>
  <si>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</si>
  <si>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</si>
  <si>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</si>
  <si>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</si>
  <si>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</si>
  <si>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</si>
  <si>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</si>
  <si>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</si>
  <si>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</si>
  <si>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</si>
  <si>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</si>
  <si>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</si>
  <si>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</si>
  <si>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</si>
  <si>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</si>
  <si>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</si>
  <si>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</si>
  <si>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</si>
  <si>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</si>
  <si>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</si>
  <si>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</si>
  <si>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</si>
  <si>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</si>
  <si>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</si>
  <si>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</si>
  <si>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</si>
  <si>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</si>
  <si>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</si>
  <si>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</si>
  <si>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</si>
  <si>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</si>
  <si>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</si>
  <si>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</si>
  <si>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</si>
  <si>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</si>
  <si>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</si>
  <si>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</si>
  <si>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</si>
  <si>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</si>
  <si>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</si>
  <si>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</si>
  <si>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</si>
  <si>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</si>
  <si>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</si>
  <si>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</si>
  <si>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</si>
  <si>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</si>
  <si>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</si>
  <si>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</si>
  <si>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</si>
  <si>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</si>
  <si>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</si>
  <si>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</si>
  <si>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</si>
  <si>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</si>
  <si>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</si>
  <si>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</si>
  <si>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</si>
  <si>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</si>
  <si>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</si>
  <si>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</si>
  <si>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</si>
  <si>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</si>
  <si>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</si>
  <si>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</si>
  <si>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</si>
  <si>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</si>
  <si>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</si>
  <si>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</si>
  <si>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</si>
  <si>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</si>
  <si>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</si>
  <si>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</si>
  <si>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</si>
  <si>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</si>
  <si>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</si>
  <si>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</si>
  <si>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</si>
  <si>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</si>
  <si>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</si>
  <si>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</si>
  <si>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</si>
  <si>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</si>
  <si>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</si>
  <si>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</si>
  <si>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</si>
  <si>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</si>
  <si>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</si>
  <si>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</si>
  <si>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</si>
  <si>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</si>
  <si>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</si>
  <si>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</si>
  <si>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</si>
  <si>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</si>
  <si>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</si>
  <si>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</si>
  <si>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</si>
  <si>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</si>
  <si>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</si>
  <si>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</si>
  <si>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</si>
  <si>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</si>
  <si>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</si>
  <si>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</si>
  <si>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</si>
  <si>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</si>
  <si>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</si>
  <si>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</si>
  <si>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</si>
  <si>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</si>
  <si>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</si>
  <si>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</si>
  <si>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</si>
  <si>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</si>
  <si>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</si>
  <si>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</si>
  <si>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</si>
  <si>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</si>
  <si>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</si>
  <si>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</si>
  <si>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</si>
  <si>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</si>
  <si>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</si>
  <si>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</si>
  <si>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</si>
  <si>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</si>
  <si>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</si>
  <si>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</si>
  <si>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</si>
  <si>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</si>
  <si>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</si>
  <si>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</si>
  <si>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</si>
  <si>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</si>
  <si>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</si>
  <si>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</si>
  <si>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</si>
  <si>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</si>
  <si>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</si>
  <si>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</si>
  <si>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</si>
  <si>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</si>
  <si>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</si>
  <si>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</si>
  <si>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</si>
  <si>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</si>
  <si>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</si>
  <si>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</si>
  <si>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</si>
  <si>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</si>
  <si>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</si>
  <si>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</si>
  <si>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</si>
  <si>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</si>
  <si>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</si>
  <si>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</si>
  <si>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</si>
  <si>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</si>
  <si>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</si>
  <si>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</si>
  <si>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</si>
  <si>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</si>
  <si>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</si>
  <si>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</si>
  <si>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</si>
  <si>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</si>
  <si>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</si>
  <si>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</si>
  <si>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</si>
  <si>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</si>
  <si>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</si>
  <si>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</si>
  <si>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</si>
  <si>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</si>
  <si>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</si>
  <si>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</si>
  <si>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</si>
  <si>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</si>
  <si>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</si>
  <si>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</si>
  <si>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</si>
  <si>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</si>
  <si>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</si>
  <si>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</si>
  <si>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</si>
  <si>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</si>
  <si>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</si>
  <si>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</si>
  <si>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</si>
  <si>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</si>
  <si>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</si>
  <si>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</si>
  <si>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</si>
  <si>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</si>
  <si>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</si>
  <si>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</si>
  <si>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</si>
  <si>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</si>
  <si>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</si>
  <si>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</si>
  <si>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</si>
  <si>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</si>
  <si>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</si>
  <si>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</si>
  <si>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</si>
  <si>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</si>
  <si>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</si>
  <si>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</si>
  <si>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</si>
  <si>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</si>
  <si>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</si>
  <si>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</si>
  <si>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</si>
  <si>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</si>
  <si>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</si>
  <si>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</si>
  <si>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</si>
  <si>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</si>
  <si>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</si>
  <si>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</si>
  <si>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</si>
  <si>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</si>
  <si>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</si>
  <si>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</si>
  <si>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</si>
  <si>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</si>
  <si>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</si>
  <si>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</si>
  <si>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</si>
  <si>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</si>
  <si>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</si>
  <si>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</si>
  <si>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</si>
  <si>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</si>
  <si>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</si>
  <si>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</si>
  <si>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</si>
  <si>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</si>
  <si>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</si>
  <si>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</si>
  <si>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</si>
  <si>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</si>
  <si>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</si>
  <si>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</si>
  <si>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</si>
  <si>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</si>
  <si>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</si>
  <si>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</si>
  <si>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</si>
  <si>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</si>
  <si>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</si>
  <si>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</si>
  <si>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</si>
  <si>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</si>
  <si>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</si>
  <si>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</si>
  <si>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</si>
  <si>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</si>
  <si>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</si>
  <si>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</si>
  <si>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</si>
  <si>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</si>
  <si>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</si>
  <si>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</si>
  <si>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</si>
  <si>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</si>
  <si>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</si>
  <si>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</si>
  <si>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</si>
  <si>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</si>
  <si>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</si>
  <si>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</si>
  <si>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</si>
  <si>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</si>
  <si>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</si>
  <si>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</si>
  <si>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</si>
  <si>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</si>
  <si>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</si>
  <si>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</si>
  <si>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</si>
  <si>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</si>
  <si>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</si>
  <si>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</si>
  <si>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</si>
  <si>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</si>
  <si>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</si>
  <si>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</si>
  <si>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</si>
  <si>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</si>
  <si>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</si>
  <si>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</si>
  <si>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</si>
  <si>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</si>
  <si>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</si>
  <si>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</si>
  <si>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</si>
  <si>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</si>
  <si>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</si>
  <si>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</si>
  <si>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</si>
  <si>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</si>
  <si>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</si>
  <si>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</si>
  <si>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</si>
  <si>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</si>
  <si>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</si>
  <si>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</si>
  <si>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</si>
  <si>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</si>
  <si>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</si>
  <si>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</si>
  <si>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</si>
  <si>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</si>
  <si>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</si>
  <si>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</si>
  <si>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</si>
  <si>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</si>
  <si>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</si>
  <si>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</si>
  <si>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</si>
  <si>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</si>
  <si>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</si>
  <si>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</si>
  <si>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</si>
  <si>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</si>
  <si>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</si>
  <si>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</si>
  <si>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</si>
  <si>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</si>
  <si>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</si>
  <si>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</si>
  <si>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</si>
  <si>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</si>
  <si>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</si>
  <si>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</si>
  <si>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</si>
  <si>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</si>
  <si>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</si>
  <si>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</si>
  <si>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</si>
  <si>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</si>
  <si>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</si>
  <si>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</si>
  <si>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</si>
  <si>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</si>
  <si>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</si>
  <si>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</si>
  <si>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</si>
  <si>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</si>
  <si>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</si>
  <si>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</si>
  <si>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</si>
  <si>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</si>
  <si>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</si>
  <si>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</si>
  <si>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</si>
  <si>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</si>
  <si>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</si>
  <si>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</si>
  <si>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</si>
  <si>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</si>
  <si>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</si>
  <si>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</si>
  <si>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</si>
  <si>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</si>
  <si>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</si>
  <si>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</si>
  <si>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</si>
  <si>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</si>
  <si>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</si>
  <si>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</si>
  <si>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</si>
  <si>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</si>
  <si>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</si>
  <si>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</si>
  <si>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</si>
  <si>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</si>
  <si>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</si>
  <si>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</si>
  <si>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</si>
  <si>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</si>
  <si>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</si>
  <si>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</si>
  <si>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</si>
  <si>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</si>
  <si>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</si>
  <si>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</si>
  <si>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</si>
  <si>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</si>
  <si>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</si>
  <si>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</si>
  <si>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</si>
  <si>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</si>
  <si>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</si>
  <si>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</si>
  <si>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</si>
  <si>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</si>
  <si>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</si>
  <si>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</si>
  <si>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</si>
  <si>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</si>
  <si>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</si>
  <si>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</si>
  <si>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</si>
  <si>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</si>
  <si>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</si>
  <si>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</si>
  <si>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</si>
  <si>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</si>
  <si>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</si>
  <si>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</si>
  <si>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</si>
  <si>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</si>
  <si>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</si>
  <si>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</si>
  <si>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</si>
  <si>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</si>
  <si>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</si>
  <si>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</si>
  <si>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</si>
  <si>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</si>
  <si>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</si>
  <si>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</si>
  <si>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</si>
  <si>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</si>
  <si>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</si>
  <si>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</si>
  <si>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</si>
  <si>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</si>
  <si>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</si>
  <si>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</si>
  <si>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</si>
  <si>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</si>
  <si>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</si>
  <si>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</si>
  <si>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</si>
  <si>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</si>
  <si>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</si>
  <si>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</si>
  <si>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</si>
  <si>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</si>
  <si>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</si>
  <si>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</si>
  <si>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</si>
  <si>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</si>
  <si>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</si>
  <si>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</si>
  <si>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</si>
  <si>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</si>
  <si>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</si>
  <si>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</si>
  <si>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</si>
  <si>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</si>
  <si>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</si>
  <si>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</si>
  <si>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</si>
  <si>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</si>
  <si>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</si>
  <si>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</si>
  <si>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</si>
  <si>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</si>
  <si>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</si>
  <si>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</si>
  <si>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</si>
  <si>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</si>
  <si>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</si>
  <si>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</si>
  <si>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</si>
  <si>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</si>
  <si>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</si>
  <si>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</si>
  <si>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</si>
  <si>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</si>
  <si>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</si>
  <si>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</si>
  <si>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</si>
  <si>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</si>
  <si>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</si>
  <si>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</si>
  <si>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</si>
  <si>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</si>
  <si>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</si>
  <si>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</si>
  <si>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</si>
  <si>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</si>
  <si>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</si>
  <si>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</si>
  <si>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</si>
  <si>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</si>
  <si>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</si>
  <si>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</si>
  <si>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</si>
  <si>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</si>
  <si>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</si>
  <si>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</si>
  <si>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</si>
  <si>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</si>
  <si>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</si>
  <si>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</si>
  <si>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</si>
  <si>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</si>
  <si>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</si>
  <si>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</si>
  <si>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</si>
  <si>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</si>
  <si>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</si>
  <si>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</si>
  <si>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</si>
  <si>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</si>
  <si>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</si>
  <si>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</si>
  <si>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</si>
  <si>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</si>
  <si>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</si>
  <si>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</si>
  <si>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</si>
  <si>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</si>
  <si>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</si>
  <si>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</si>
  <si>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</si>
  <si>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</si>
  <si>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</si>
  <si>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</si>
  <si>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</si>
  <si>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</si>
  <si>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</si>
  <si>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</si>
  <si>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</si>
  <si>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</si>
  <si>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</si>
  <si>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</si>
  <si>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</si>
  <si>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</si>
  <si>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</si>
  <si>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</si>
  <si>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</si>
  <si>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</si>
  <si>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</si>
  <si>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</si>
  <si>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</si>
  <si>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</si>
  <si>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</si>
  <si>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</si>
  <si>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</si>
  <si>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</si>
  <si>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</si>
  <si>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</si>
  <si>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</si>
  <si>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</si>
  <si>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</si>
  <si>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</si>
  <si>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</si>
  <si>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</si>
  <si>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</si>
  <si>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</si>
  <si>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</si>
  <si>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</si>
  <si>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</si>
  <si>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</si>
  <si>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</si>
  <si>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</si>
  <si>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</si>
  <si>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</si>
  <si>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</si>
  <si>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</si>
  <si>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</si>
  <si>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</si>
  <si>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</si>
  <si>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</si>
  <si>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</si>
  <si>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</si>
  <si>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</si>
  <si>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</si>
  <si>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</si>
  <si>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</si>
  <si>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</si>
  <si>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</si>
  <si>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</si>
  <si>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</si>
  <si>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</si>
  <si>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</si>
  <si>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</si>
  <si>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</si>
  <si>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</si>
  <si>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</si>
  <si>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</si>
  <si>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</si>
  <si>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</si>
  <si>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</si>
  <si>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</si>
  <si>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</si>
  <si>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</si>
  <si>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</si>
  <si>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</si>
  <si>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</si>
  <si>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</si>
  <si>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</si>
  <si>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</si>
  <si>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</si>
  <si>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</si>
  <si>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</si>
  <si>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</si>
  <si>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</si>
  <si>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</si>
  <si>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</si>
  <si>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</si>
  <si>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</si>
  <si>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</si>
  <si>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</si>
  <si>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</si>
  <si>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</si>
  <si>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</si>
  <si>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</si>
  <si>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</si>
  <si>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</si>
  <si>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</si>
  <si>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</si>
  <si>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</si>
  <si>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</si>
  <si>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</si>
  <si>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</si>
  <si>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</si>
  <si>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</si>
  <si>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</si>
  <si>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</si>
  <si>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</si>
  <si>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</si>
  <si>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</si>
  <si>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</si>
  <si>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</si>
  <si>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</si>
  <si>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</si>
  <si>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</si>
  <si>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</si>
  <si>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</si>
  <si>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</si>
  <si>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</si>
  <si>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</si>
  <si>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</si>
  <si>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</si>
  <si>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</si>
  <si>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</si>
  <si>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</si>
  <si>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</si>
  <si>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</si>
  <si>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</si>
  <si>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</si>
  <si>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</si>
  <si>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</si>
  <si>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</si>
  <si>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</si>
  <si>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</si>
  <si>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</si>
  <si>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</si>
  <si>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</si>
  <si>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</si>
  <si>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</si>
  <si>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</si>
  <si>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</si>
  <si>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</si>
  <si>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</si>
  <si>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</si>
  <si>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</si>
  <si>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</si>
  <si>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</si>
  <si>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</si>
  <si>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</si>
  <si>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</si>
  <si>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</si>
  <si>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</si>
  <si>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</si>
  <si>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</si>
  <si>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</si>
  <si>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</si>
  <si>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</si>
  <si>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</si>
  <si>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</si>
  <si>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</si>
  <si>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</si>
  <si>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</si>
  <si>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</si>
  <si>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</si>
  <si>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</si>
  <si>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</si>
  <si>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</si>
  <si>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</si>
  <si>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</si>
  <si>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</si>
  <si>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</si>
  <si>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</si>
  <si>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</si>
  <si>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</si>
  <si>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</si>
  <si>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</si>
  <si>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</si>
  <si>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</si>
  <si>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</si>
  <si>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</si>
  <si>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</si>
  <si>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</si>
  <si>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</si>
  <si>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</si>
  <si>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</si>
  <si>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</si>
  <si>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</si>
  <si>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</si>
  <si>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</si>
  <si>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</si>
  <si>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</si>
  <si>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</si>
  <si>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</si>
  <si>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</si>
  <si>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</si>
  <si>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</si>
  <si>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</si>
  <si>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</si>
  <si>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</si>
  <si>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</si>
  <si>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</si>
  <si>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</si>
  <si>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</si>
  <si>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</si>
  <si>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</si>
  <si>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</si>
  <si>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</si>
  <si>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</si>
  <si>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</si>
  <si>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</si>
  <si>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</si>
  <si>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</si>
  <si>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</si>
  <si>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</si>
  <si>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</si>
  <si>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</si>
  <si>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</si>
  <si>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</si>
  <si>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</si>
  <si>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</si>
  <si>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</si>
  <si>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</si>
  <si>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</si>
  <si>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</si>
  <si>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</si>
  <si>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</si>
  <si>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</si>
  <si>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</si>
  <si>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</si>
  <si>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</si>
  <si>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</si>
  <si>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</si>
  <si>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</si>
  <si>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</si>
  <si>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</si>
  <si>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</si>
  <si>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</si>
  <si>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</si>
  <si>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</si>
  <si>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</si>
  <si>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</si>
  <si>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</si>
  <si>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</si>
  <si>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</si>
  <si>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</si>
  <si>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</si>
  <si>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</si>
  <si>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</si>
  <si>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</si>
  <si>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</si>
  <si>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</si>
  <si>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</si>
  <si>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</si>
  <si>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</si>
  <si>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</si>
  <si>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</si>
  <si>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</si>
  <si>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</si>
  <si>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</si>
  <si>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</si>
  <si>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</si>
  <si>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</si>
  <si>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</si>
  <si>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</si>
  <si>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</si>
  <si>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</si>
  <si>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</si>
  <si>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</si>
  <si>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</si>
  <si>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</si>
  <si>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</si>
  <si>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</si>
  <si>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</si>
  <si>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</si>
  <si>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</si>
  <si>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</si>
  <si>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</si>
  <si>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</si>
  <si>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</si>
  <si>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</si>
  <si>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</si>
  <si>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</si>
  <si>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</si>
  <si>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</si>
  <si>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</si>
  <si>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</si>
  <si>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</si>
  <si>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</si>
  <si>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</si>
  <si>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</si>
  <si>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</si>
  <si>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</si>
  <si>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</si>
  <si>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</si>
  <si>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</si>
  <si>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</si>
  <si>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</si>
  <si>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</si>
  <si>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</si>
  <si>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</si>
  <si>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</si>
  <si>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</si>
  <si>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</si>
  <si>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</si>
  <si>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</si>
  <si>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</si>
  <si>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</si>
  <si>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</si>
  <si>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</si>
  <si>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</si>
  <si>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</si>
  <si>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</si>
  <si>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</si>
  <si>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</si>
  <si>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</si>
  <si>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</si>
  <si>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</si>
  <si>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</si>
  <si>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</si>
  <si>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</si>
  <si>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</si>
  <si>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</si>
  <si>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</si>
  <si>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</si>
  <si>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</si>
  <si>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</si>
  <si>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</si>
  <si>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</si>
  <si>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</si>
  <si>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</si>
  <si>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</si>
  <si>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</si>
  <si>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</si>
  <si>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</si>
  <si>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</si>
  <si>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</si>
  <si>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</si>
  <si>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</si>
  <si>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</si>
  <si>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</si>
  <si>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</si>
  <si>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</si>
  <si>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</si>
  <si>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</si>
  <si>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</si>
  <si>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</si>
  <si>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</si>
  <si>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</si>
  <si>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</si>
  <si>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</si>
  <si>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</si>
  <si>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</si>
  <si>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</si>
  <si>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</si>
  <si>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</si>
  <si>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</si>
  <si>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</si>
  <si>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</si>
  <si>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</si>
  <si>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</si>
  <si>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</si>
  <si>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</si>
  <si>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</si>
  <si>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</si>
  <si>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</si>
  <si>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</si>
  <si>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</si>
  <si>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</si>
  <si>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</si>
  <si>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</si>
  <si>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</si>
  <si>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</si>
  <si>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</si>
  <si>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</si>
  <si>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</si>
  <si>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</si>
  <si>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</si>
  <si>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</si>
  <si>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</si>
  <si>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</si>
  <si>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</si>
  <si>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</si>
  <si>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</si>
  <si>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</si>
  <si>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</si>
  <si>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</si>
  <si>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</si>
  <si>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</si>
  <si>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</si>
  <si>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</si>
  <si>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</si>
  <si>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</si>
  <si>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</si>
  <si>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</si>
  <si>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</si>
  <si>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</si>
  <si>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</si>
  <si>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</si>
  <si>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</si>
  <si>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</si>
  <si>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</si>
  <si>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</si>
  <si>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</si>
  <si>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</si>
  <si>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</si>
  <si>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</si>
  <si>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</si>
  <si>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</si>
  <si>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</si>
  <si>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</si>
  <si>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</si>
  <si>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</si>
  <si>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</si>
  <si>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</si>
  <si>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</si>
  <si>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</si>
  <si>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</si>
  <si>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</si>
  <si>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</si>
  <si>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</si>
  <si>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</si>
  <si>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</si>
  <si>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</si>
  <si>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</si>
  <si>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</si>
  <si>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</si>
  <si>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</si>
  <si>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</si>
  <si>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</si>
  <si>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</si>
  <si>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</si>
  <si>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</si>
  <si>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</si>
  <si>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</si>
  <si>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</si>
  <si>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</si>
  <si>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</si>
  <si>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</si>
  <si>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</si>
  <si>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</si>
  <si>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</si>
  <si>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</si>
  <si>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</si>
  <si>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</si>
  <si>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</si>
  <si>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</si>
  <si>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</si>
  <si>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</si>
  <si>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</si>
  <si>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</si>
  <si>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</si>
  <si>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</si>
  <si>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</si>
  <si>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</si>
  <si>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</si>
  <si>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</si>
  <si>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</si>
  <si>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</si>
  <si>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</si>
  <si>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</si>
  <si>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</si>
  <si>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</si>
  <si>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</si>
  <si>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</si>
  <si>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</si>
  <si>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</si>
  <si>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</si>
  <si>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</si>
  <si>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</si>
  <si>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</si>
  <si>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</si>
  <si>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</si>
  <si>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</si>
  <si>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</si>
  <si>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</si>
  <si>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</si>
  <si>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</si>
  <si>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</si>
  <si>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</si>
  <si>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</si>
  <si>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</si>
  <si>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</si>
  <si>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</si>
  <si>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</si>
  <si>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</si>
  <si>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</si>
  <si>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</si>
  <si>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</si>
  <si>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</si>
  <si>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</si>
  <si>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</si>
  <si>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</si>
  <si>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</si>
  <si>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</si>
  <si>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</si>
  <si>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</si>
  <si>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</si>
  <si>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</si>
  <si>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</si>
  <si>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</si>
  <si>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</si>
  <si>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</si>
  <si>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</si>
  <si>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</si>
  <si>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</si>
  <si>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</si>
  <si>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</si>
  <si>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</si>
  <si>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</si>
  <si>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</si>
  <si>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</si>
  <si>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</si>
  <si>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</si>
  <si>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</si>
  <si>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</si>
  <si>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</si>
  <si>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</si>
  <si>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</si>
  <si>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</si>
  <si>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</si>
  <si>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</si>
  <si>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</si>
  <si>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</si>
  <si>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</si>
  <si>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</si>
  <si>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</si>
  <si>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</si>
  <si>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</si>
  <si>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</si>
  <si>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</si>
  <si>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</si>
  <si>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</si>
  <si>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</si>
  <si>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</si>
  <si>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</si>
  <si>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</si>
  <si>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</si>
  <si>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</si>
  <si>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</si>
  <si>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</si>
  <si>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</si>
  <si>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</si>
  <si>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</si>
  <si>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</si>
  <si>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</si>
  <si>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</si>
  <si>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</si>
  <si>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</si>
  <si>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</si>
  <si>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</si>
  <si>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</si>
  <si>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</si>
  <si>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</si>
  <si>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</si>
  <si>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</si>
  <si>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</si>
  <si>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</si>
  <si>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</si>
  <si>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</si>
  <si>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</si>
  <si>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</si>
  <si>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</si>
  <si>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</si>
  <si>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</si>
  <si>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</si>
  <si>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</si>
  <si>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</si>
  <si>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</si>
  <si>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</si>
  <si>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</si>
  <si>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</si>
  <si>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</si>
  <si>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</si>
  <si>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</si>
  <si>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</si>
  <si>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</si>
  <si>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</si>
  <si>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</si>
  <si>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</si>
  <si>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</si>
  <si>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</si>
  <si>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</si>
  <si>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</si>
  <si>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</si>
  <si>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</si>
  <si>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</si>
  <si>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</si>
  <si>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</si>
  <si>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</si>
  <si>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</si>
  <si>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</si>
  <si>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</si>
  <si>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</si>
  <si>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</si>
  <si>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</si>
  <si>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</si>
  <si>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</si>
  <si>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</si>
  <si>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</si>
  <si>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</si>
  <si>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</si>
  <si>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</si>
  <si>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</si>
  <si>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</si>
  <si>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</si>
  <si>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</si>
  <si>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</si>
  <si>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</si>
  <si>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</si>
  <si>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</si>
  <si>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</si>
  <si>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</si>
  <si>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</si>
  <si>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</si>
  <si>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</si>
  <si>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</si>
  <si>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</si>
  <si>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</si>
  <si>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</si>
  <si>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</si>
  <si>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</si>
  <si>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</si>
  <si>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</si>
  <si>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</si>
  <si>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</si>
  <si>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</si>
  <si>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</si>
  <si>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</si>
  <si>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</si>
  <si>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</si>
  <si>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</si>
  <si>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</si>
  <si>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</si>
  <si>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</si>
  <si>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</si>
  <si>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</si>
  <si>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</si>
  <si>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</si>
  <si>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</si>
  <si>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</si>
  <si>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</si>
  <si>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</si>
  <si>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</si>
  <si>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</si>
  <si>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</si>
  <si>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</si>
  <si>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</si>
  <si>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</si>
  <si>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</si>
  <si>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</si>
  <si>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</si>
  <si>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</si>
  <si>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</si>
  <si>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</si>
  <si>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</si>
  <si>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</si>
  <si>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</si>
  <si>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</si>
  <si>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</si>
  <si>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</si>
  <si>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</si>
  <si>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</si>
  <si>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</si>
  <si>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</si>
  <si>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</si>
  <si>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</si>
  <si>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</si>
  <si>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</si>
  <si>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</si>
  <si>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</si>
  <si>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</si>
  <si>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</si>
  <si>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</si>
  <si>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</si>
  <si>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</si>
  <si>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</si>
  <si>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</si>
  <si>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</si>
  <si>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</si>
  <si>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</si>
  <si>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</si>
  <si>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</si>
  <si>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</si>
  <si>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</si>
  <si>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</si>
  <si>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</si>
  <si>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</si>
  <si>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</si>
  <si>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</si>
  <si>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</si>
  <si>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</si>
  <si>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</si>
  <si>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</si>
  <si>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</si>
  <si>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</si>
  <si>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</si>
  <si>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</si>
  <si>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</si>
  <si>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</si>
  <si>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</si>
  <si>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</si>
  <si>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</si>
  <si>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</si>
  <si>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</si>
  <si>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</si>
  <si>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</si>
  <si>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</si>
  <si>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</si>
  <si>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</si>
  <si>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</si>
  <si>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</si>
  <si>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</si>
  <si>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</si>
  <si>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</si>
  <si>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</si>
  <si>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</si>
  <si>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</si>
  <si>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</si>
  <si>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</si>
  <si>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</si>
  <si>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</si>
  <si>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</si>
  <si>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</si>
  <si>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</si>
  <si>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</si>
  <si>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</si>
  <si>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</si>
  <si>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</si>
  <si>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</si>
  <si>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</si>
  <si>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</si>
  <si>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</si>
  <si>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</si>
  <si>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</si>
  <si>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</si>
  <si>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</si>
  <si>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</si>
  <si>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</si>
  <si>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</si>
  <si>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</si>
  <si>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</si>
  <si>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</si>
  <si>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</si>
  <si>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</si>
  <si>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</si>
  <si>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</si>
  <si>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</si>
  <si>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</si>
  <si>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</si>
  <si>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</si>
  <si>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</si>
  <si>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</si>
  <si>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</si>
  <si>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</si>
  <si>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</si>
  <si>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</si>
  <si>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</si>
  <si>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</si>
  <si>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</si>
  <si>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</si>
  <si>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</si>
  <si>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</si>
  <si>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</si>
  <si>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</si>
  <si>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</si>
  <si>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</si>
  <si>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</si>
  <si>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</si>
  <si>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</si>
  <si>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</si>
  <si>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</si>
  <si>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</si>
  <si>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</si>
  <si>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</si>
  <si>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</si>
  <si>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</si>
  <si>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</si>
  <si>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</si>
  <si>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</si>
  <si>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</si>
  <si>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</si>
  <si>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</si>
  <si>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</si>
  <si>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</si>
  <si>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</si>
  <si>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</si>
  <si>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</si>
  <si>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</si>
  <si>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</si>
  <si>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</si>
  <si>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</si>
  <si>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</si>
  <si>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</si>
  <si>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</si>
  <si>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</si>
  <si>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</si>
  <si>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</si>
  <si>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</si>
  <si>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</si>
  <si>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</si>
  <si>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</si>
  <si>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</si>
  <si>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</si>
  <si>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</si>
  <si>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</si>
  <si>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</si>
  <si>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</si>
  <si>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</si>
  <si>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</si>
  <si>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</si>
  <si>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</si>
  <si>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</si>
  <si>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</si>
  <si>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</si>
  <si>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</si>
  <si>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</si>
  <si>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</si>
  <si>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</si>
  <si>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</si>
  <si>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</si>
  <si>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</si>
  <si>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</si>
  <si>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</si>
  <si>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</si>
  <si>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</si>
  <si>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</si>
  <si>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</si>
  <si>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</si>
  <si>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</si>
  <si>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</si>
  <si>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</si>
  <si>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</si>
  <si>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</si>
  <si>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</si>
  <si>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</si>
  <si>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</si>
  <si>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</si>
  <si>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</si>
  <si>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</si>
  <si>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</si>
  <si>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</si>
  <si>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</si>
  <si>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</si>
  <si>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</si>
  <si>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</si>
  <si>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</si>
  <si>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</si>
  <si>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</si>
  <si>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</si>
  <si>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</si>
  <si>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</si>
  <si>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</si>
  <si>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</si>
  <si>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</si>
  <si>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</si>
  <si>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</si>
  <si>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</si>
  <si>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</si>
  <si>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</si>
  <si>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</si>
  <si>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</si>
  <si>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</si>
  <si>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</si>
  <si>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</si>
  <si>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</si>
  <si>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</si>
  <si>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</si>
  <si>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</si>
  <si>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</si>
  <si>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</si>
  <si>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</si>
  <si>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</si>
  <si>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</si>
  <si>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</si>
  <si>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</si>
  <si>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</si>
  <si>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</si>
  <si>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</si>
  <si>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</si>
  <si>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</si>
  <si>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</si>
  <si>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</si>
  <si>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</si>
  <si>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</si>
  <si>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</si>
  <si>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</si>
  <si>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</si>
  <si>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</si>
  <si>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</si>
  <si>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</si>
  <si>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</si>
  <si>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</si>
  <si>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</si>
  <si>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</si>
  <si>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</si>
  <si>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</si>
  <si>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</si>
  <si>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</si>
  <si>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</si>
  <si>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</si>
  <si>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</si>
  <si>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</si>
  <si>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</si>
  <si>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</si>
  <si>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</si>
  <si>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</si>
  <si>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</si>
  <si>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</si>
  <si>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</si>
  <si>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</si>
  <si>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</si>
  <si>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</si>
  <si>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</si>
  <si>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</si>
  <si>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</si>
  <si>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</si>
  <si>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</si>
  <si>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</si>
  <si>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</si>
  <si>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</si>
  <si>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</si>
  <si>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</si>
  <si>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</si>
  <si>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</si>
  <si>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</si>
  <si>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</si>
  <si>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</si>
  <si>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</si>
  <si>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</si>
  <si>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</si>
  <si>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</si>
  <si>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</si>
  <si>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</si>
  <si>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</si>
  <si>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</si>
  <si>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</si>
  <si>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</si>
  <si>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</si>
  <si>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</si>
  <si>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</si>
  <si>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</si>
  <si>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</si>
  <si>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</si>
  <si>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</si>
  <si>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</si>
  <si>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</si>
  <si>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</si>
  <si>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</si>
  <si>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</si>
  <si>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</si>
  <si>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</si>
  <si>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</si>
  <si>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</si>
  <si>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</si>
  <si>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</si>
  <si>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</si>
  <si>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</si>
  <si>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</si>
  <si>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</si>
  <si>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</si>
  <si>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</si>
  <si>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</si>
  <si>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</si>
  <si>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</si>
  <si>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</si>
  <si>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</si>
  <si>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</si>
  <si>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</si>
  <si>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</si>
  <si>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</si>
  <si>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</si>
  <si>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</si>
  <si>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</si>
  <si>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</si>
  <si>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</si>
  <si>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</si>
  <si>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</si>
  <si>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</si>
  <si>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</si>
  <si>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</si>
  <si>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</si>
  <si>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</si>
  <si>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</si>
  <si>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</si>
  <si>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</si>
  <si>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</si>
  <si>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</si>
  <si>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</si>
  <si>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</si>
  <si>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</si>
  <si>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</si>
  <si>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</si>
  <si>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</si>
  <si>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</si>
  <si>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</si>
  <si>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</si>
  <si>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</si>
  <si>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</si>
  <si>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</si>
  <si>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</si>
  <si>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</si>
  <si>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</si>
  <si>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</si>
  <si>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</si>
  <si>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</si>
  <si>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</si>
  <si>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</si>
  <si>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</si>
  <si>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</si>
  <si>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</si>
  <si>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</si>
  <si>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</si>
  <si>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</si>
  <si>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</si>
  <si>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</si>
  <si>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</si>
  <si>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</si>
  <si>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</si>
  <si>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</si>
  <si>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</si>
  <si>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</si>
  <si>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</si>
  <si>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</si>
  <si>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</si>
  <si>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</si>
  <si>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</si>
  <si>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</si>
  <si>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</si>
  <si>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</si>
  <si>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</si>
  <si>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</si>
  <si>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</si>
  <si>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</si>
  <si>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</si>
  <si>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</si>
  <si>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</si>
  <si>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</si>
  <si>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</si>
  <si>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</si>
  <si>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</si>
  <si>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</si>
  <si>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</si>
  <si>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</si>
  <si>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</si>
  <si>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</si>
  <si>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</si>
  <si>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</si>
  <si>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</si>
  <si>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</si>
  <si>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</si>
  <si>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</si>
  <si>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</si>
  <si>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</si>
  <si>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</si>
  <si>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</si>
  <si>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</si>
  <si>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</si>
  <si>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</si>
  <si>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</si>
  <si>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</si>
  <si>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</si>
  <si>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</si>
  <si>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</si>
  <si>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</si>
  <si>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</si>
  <si>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</si>
  <si>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</si>
  <si>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</si>
  <si>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</si>
  <si>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</si>
  <si>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</si>
  <si>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</si>
  <si>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</si>
  <si>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</si>
  <si>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</si>
  <si>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</si>
  <si>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</si>
  <si>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</si>
  <si>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</si>
  <si>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</si>
  <si>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</si>
  <si>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</si>
  <si>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</si>
  <si>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</si>
  <si>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</si>
  <si>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</si>
  <si>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</si>
  <si>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</si>
  <si>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</si>
  <si>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</si>
  <si>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</si>
  <si>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</si>
  <si>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</si>
  <si>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</si>
  <si>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</si>
  <si>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</si>
  <si>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</si>
  <si>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</si>
  <si>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</si>
  <si>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</si>
  <si>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</si>
  <si>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</si>
  <si>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</si>
  <si>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</si>
  <si>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</si>
  <si>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</si>
  <si>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</si>
  <si>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</si>
  <si>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</si>
  <si>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</si>
  <si>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</si>
  <si>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</si>
  <si>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</si>
  <si>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</si>
  <si>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</si>
  <si>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</si>
  <si>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</si>
  <si>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</si>
  <si>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</si>
  <si>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</si>
  <si>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</si>
  <si>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</si>
  <si>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</si>
  <si>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</si>
  <si>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</si>
  <si>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</si>
  <si>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</si>
  <si>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</si>
  <si>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</si>
  <si>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</si>
  <si>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</si>
  <si>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</si>
  <si>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</si>
  <si>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</si>
  <si>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</si>
  <si>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</si>
  <si>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</si>
  <si>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</si>
  <si>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</si>
  <si>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</si>
  <si>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</si>
  <si>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</si>
  <si>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</si>
  <si>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</si>
  <si>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</si>
  <si>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</si>
  <si>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</si>
  <si>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</si>
  <si>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</si>
  <si>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</si>
  <si>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</si>
  <si>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</si>
  <si>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</si>
  <si>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</si>
  <si>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</si>
  <si>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</si>
  <si>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</si>
  <si>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</si>
  <si>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</si>
  <si>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</si>
  <si>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</si>
  <si>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</si>
  <si>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</si>
  <si>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</si>
  <si>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</si>
  <si>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</si>
  <si>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</si>
  <si>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</si>
  <si>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</si>
  <si>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</si>
  <si>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</si>
  <si>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</si>
  <si>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</si>
  <si>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</si>
  <si>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</si>
  <si>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</si>
  <si>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</si>
  <si>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</si>
  <si>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</si>
  <si>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</si>
  <si>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</si>
  <si>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</si>
  <si>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</si>
  <si>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</si>
  <si>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</si>
  <si>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</si>
  <si>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</si>
  <si>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</si>
  <si>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</si>
  <si>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</si>
  <si>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</si>
  <si>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</si>
  <si>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</si>
  <si>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</si>
  <si>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</si>
  <si>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</si>
  <si>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</si>
  <si>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</si>
  <si>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</si>
  <si>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</si>
  <si>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</si>
  <si>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</si>
  <si>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</si>
  <si>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</si>
  <si>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</si>
  <si>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</si>
  <si>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</si>
  <si>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</si>
  <si>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</si>
  <si>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</si>
  <si>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</si>
  <si>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</si>
  <si>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</si>
  <si>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</si>
  <si>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</si>
  <si>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</si>
  <si>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</si>
  <si>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</si>
  <si>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</si>
  <si>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</si>
  <si>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</si>
  <si>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</si>
  <si>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</si>
  <si>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</si>
  <si>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</si>
  <si>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</si>
  <si>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</si>
  <si>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</si>
  <si>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</si>
  <si>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</si>
  <si>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</si>
  <si>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</si>
  <si>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</si>
  <si>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</si>
  <si>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</si>
  <si>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</si>
  <si>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</si>
  <si>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</si>
  <si>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</si>
  <si>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</si>
  <si>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</si>
  <si>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</si>
  <si>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</si>
  <si>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</si>
  <si>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</si>
  <si>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</si>
  <si>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</si>
  <si>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</si>
  <si>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</si>
  <si>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</si>
  <si>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</si>
  <si>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</si>
  <si>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</si>
  <si>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</si>
  <si>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</si>
  <si>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</si>
  <si>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</si>
  <si>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</si>
  <si>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</si>
  <si>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</si>
  <si>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</si>
  <si>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</si>
  <si>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</si>
  <si>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</si>
  <si>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</si>
  <si>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</si>
  <si>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</si>
  <si>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</si>
  <si>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</si>
  <si>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</si>
  <si>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</si>
  <si>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</si>
  <si>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</si>
  <si>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</si>
  <si>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</si>
  <si>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</si>
  <si>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</si>
  <si>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</si>
  <si>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</si>
  <si>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</si>
  <si>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</si>
  <si>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</si>
  <si>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</si>
  <si>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</si>
  <si>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</si>
  <si>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</si>
  <si>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</si>
  <si>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</si>
  <si>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</si>
  <si>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</si>
  <si>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</si>
  <si>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</si>
  <si>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</si>
  <si>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</si>
  <si>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</si>
  <si>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</si>
  <si>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</si>
  <si>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</si>
  <si>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</si>
  <si>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</si>
  <si>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</si>
  <si>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</si>
  <si>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</si>
  <si>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</si>
  <si>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</si>
  <si>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</si>
  <si>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</si>
  <si>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</si>
  <si>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</si>
  <si>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</si>
  <si>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</si>
  <si>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</si>
  <si>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</si>
  <si>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</si>
  <si>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</si>
  <si>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</si>
  <si>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</si>
  <si>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</si>
  <si>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</si>
  <si>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</si>
  <si>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</si>
  <si>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</si>
  <si>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</si>
  <si>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</si>
  <si>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</si>
  <si>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</si>
  <si>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</si>
  <si>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</si>
  <si>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</si>
  <si>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</si>
  <si>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</si>
  <si>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</si>
  <si>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</si>
  <si>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</si>
  <si>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</si>
  <si>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</si>
  <si>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</si>
  <si>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</si>
  <si>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</si>
  <si>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</si>
  <si>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</si>
  <si>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</si>
  <si>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</si>
  <si>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</si>
  <si>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</si>
  <si>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</si>
  <si>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</si>
  <si>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</si>
  <si>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</si>
  <si>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</si>
  <si>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</si>
  <si>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</si>
  <si>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</si>
  <si>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</si>
  <si>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</si>
  <si>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</si>
  <si>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</si>
  <si>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</si>
  <si>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</si>
  <si>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</si>
  <si>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</si>
  <si>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</si>
  <si>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</si>
  <si>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</si>
  <si>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</si>
  <si>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</si>
  <si>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</si>
  <si>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</si>
  <si>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</si>
  <si>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</si>
  <si>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</si>
  <si>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</si>
  <si>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</si>
  <si>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</si>
  <si>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</si>
  <si>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</si>
  <si>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</si>
  <si>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</si>
  <si>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</si>
  <si>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</si>
  <si>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</si>
  <si>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</si>
  <si>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</si>
  <si>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</si>
  <si>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</si>
  <si>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</si>
  <si>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</si>
  <si>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</si>
  <si>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</si>
  <si>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</si>
  <si>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</si>
  <si>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</si>
  <si>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</si>
  <si>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</si>
  <si>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</si>
  <si>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</si>
  <si>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</si>
  <si>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</si>
  <si>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</si>
  <si>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</si>
  <si>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</si>
  <si>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</si>
  <si>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</si>
  <si>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</si>
  <si>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</si>
  <si>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</si>
  <si>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</si>
  <si>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</si>
  <si>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</si>
  <si>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</si>
  <si>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</si>
  <si>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</si>
  <si>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</si>
  <si>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</si>
  <si>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</si>
  <si>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</si>
  <si>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</si>
  <si>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</si>
  <si>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</si>
  <si>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</si>
  <si>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</si>
  <si>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</si>
  <si>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</si>
  <si>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</si>
  <si>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</si>
  <si>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</si>
  <si>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</si>
  <si>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</si>
  <si>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</si>
  <si>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</si>
  <si>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</si>
  <si>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</si>
  <si>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</si>
  <si>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</si>
  <si>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</si>
  <si>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</si>
  <si>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</si>
  <si>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</si>
  <si>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</si>
  <si>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</si>
  <si>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</si>
  <si>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</si>
  <si>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</si>
  <si>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</si>
  <si>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</si>
  <si>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</si>
  <si>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</si>
  <si>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</si>
  <si>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</si>
  <si>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</si>
  <si>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</si>
  <si>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</si>
  <si>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</si>
  <si>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</si>
  <si>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</si>
  <si>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</si>
  <si>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</si>
  <si>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</si>
  <si>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</si>
  <si>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</si>
  <si>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</si>
  <si>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</si>
  <si>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</si>
  <si>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</si>
  <si>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</si>
  <si>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</si>
  <si>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</si>
  <si>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</si>
  <si>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</si>
  <si>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</si>
  <si>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</si>
  <si>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</si>
  <si>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</si>
  <si>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</si>
  <si>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</si>
  <si>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</si>
  <si>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</si>
  <si>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</si>
  <si>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</si>
  <si>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</si>
  <si>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</si>
  <si>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</si>
  <si>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</si>
  <si>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</si>
  <si>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</si>
  <si>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</si>
  <si>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</si>
  <si>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</si>
  <si>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</si>
  <si>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</si>
  <si>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</si>
  <si>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</si>
  <si>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</si>
  <si>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</si>
  <si>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</si>
  <si>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</si>
  <si>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</si>
  <si>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</si>
  <si>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</si>
  <si>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</si>
  <si>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</si>
  <si>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</si>
  <si>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</si>
  <si>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</si>
  <si>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</si>
  <si>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</si>
  <si>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</si>
  <si>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</si>
  <si>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</si>
  <si>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</si>
  <si>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</si>
  <si>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</si>
  <si>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</si>
  <si>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</si>
  <si>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</si>
  <si>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</si>
  <si>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</si>
  <si>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</si>
  <si>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</si>
  <si>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</si>
  <si>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</si>
  <si>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</si>
  <si>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</si>
  <si>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</si>
  <si>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</si>
  <si>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</si>
  <si>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</si>
  <si>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</si>
  <si>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</si>
  <si>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</si>
  <si>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</si>
  <si>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</si>
  <si>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</si>
  <si>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</si>
  <si>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</si>
  <si>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</si>
  <si>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</si>
  <si>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</si>
  <si>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</si>
  <si>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</si>
  <si>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</si>
  <si>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</si>
  <si>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</si>
  <si>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</si>
  <si>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</si>
  <si>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</si>
  <si>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</si>
  <si>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</si>
  <si>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</si>
  <si>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</si>
  <si>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</si>
  <si>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</si>
  <si>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</si>
  <si>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</si>
  <si>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</si>
  <si>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</si>
  <si>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</si>
  <si>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</si>
  <si>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</si>
  <si>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</si>
  <si>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</si>
  <si>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</si>
  <si>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</si>
  <si>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</si>
  <si>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</si>
  <si>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</si>
  <si>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</si>
  <si>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</si>
  <si>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</si>
  <si>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</si>
  <si>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</si>
  <si>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</si>
  <si>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</si>
  <si>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</si>
  <si>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</si>
  <si>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</si>
  <si>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</si>
  <si>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</si>
  <si>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</si>
  <si>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</si>
  <si>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</si>
  <si>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</si>
  <si>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</si>
  <si>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</si>
  <si>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</si>
  <si>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</si>
  <si>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</si>
  <si>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</si>
  <si>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</si>
  <si>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</si>
  <si>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</si>
  <si>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</si>
  <si>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</si>
  <si>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</si>
  <si>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</si>
  <si>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</si>
  <si>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</si>
  <si>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</si>
  <si>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</si>
  <si>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</si>
  <si>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</si>
  <si>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</si>
  <si>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</si>
  <si>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</si>
  <si>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</si>
  <si>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</si>
  <si>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</si>
  <si>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</si>
  <si>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</si>
  <si>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</si>
  <si>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</si>
  <si>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</si>
  <si>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</si>
  <si>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</si>
  <si>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</si>
  <si>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</si>
  <si>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</si>
  <si>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</si>
  <si>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</si>
  <si>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</si>
  <si>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</si>
  <si>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</si>
  <si>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</si>
  <si>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</si>
  <si>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</si>
  <si>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</si>
  <si>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</si>
  <si>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</si>
  <si>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</si>
  <si>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</si>
  <si>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</si>
  <si>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</si>
  <si>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</si>
  <si>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</si>
  <si>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</si>
  <si>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</si>
  <si>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</si>
  <si>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</si>
  <si>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</si>
  <si>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</si>
  <si>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</si>
  <si>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</si>
  <si>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</si>
  <si>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</si>
  <si>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</si>
  <si>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</si>
  <si>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</si>
  <si>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</si>
  <si>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</si>
  <si>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</si>
  <si>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</si>
  <si>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</si>
  <si>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</si>
  <si>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</si>
  <si>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</si>
  <si>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</si>
  <si>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</si>
  <si>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</si>
  <si>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</si>
  <si>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</si>
  <si>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</si>
  <si>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</si>
  <si>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</si>
  <si>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</si>
  <si>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</si>
  <si>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</si>
  <si>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</si>
  <si>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</si>
  <si>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</si>
  <si>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</si>
  <si>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</si>
  <si>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</si>
  <si>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</si>
  <si>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</si>
  <si>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</si>
  <si>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</si>
  <si>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</si>
  <si>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</si>
  <si>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</si>
  <si>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</si>
  <si>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</si>
  <si>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</si>
  <si>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</si>
  <si>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</si>
  <si>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</si>
  <si>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</si>
  <si>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</si>
  <si>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</si>
  <si>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</si>
  <si>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</si>
  <si>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</si>
  <si>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</si>
  <si>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</si>
  <si>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</si>
  <si>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</si>
  <si>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</si>
  <si>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</si>
  <si>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</si>
  <si>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</si>
  <si>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</si>
  <si>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</si>
  <si>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</si>
  <si>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</si>
  <si>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</si>
  <si>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</si>
  <si>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</si>
  <si>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</si>
  <si>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</si>
  <si>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</si>
  <si>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</si>
  <si>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</si>
  <si>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</si>
  <si>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</si>
  <si>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</si>
  <si>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</si>
  <si>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</si>
  <si>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</si>
  <si>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</si>
  <si>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</si>
  <si>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</si>
  <si>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</si>
  <si>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</si>
  <si>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</si>
  <si>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</si>
  <si>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</si>
  <si>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</si>
  <si>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</si>
  <si>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</si>
  <si>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</si>
  <si>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</si>
  <si>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</si>
  <si>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</si>
  <si>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</si>
  <si>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</si>
  <si>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</si>
  <si>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</si>
  <si>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</si>
  <si>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</si>
  <si>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</si>
  <si>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</si>
  <si>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</si>
  <si>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</si>
  <si>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</si>
  <si>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</si>
  <si>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</si>
  <si>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</si>
  <si>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</si>
  <si>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</si>
  <si>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</si>
  <si>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</si>
  <si>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</si>
  <si>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</si>
  <si>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</si>
  <si>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</si>
  <si>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</si>
  <si>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</si>
  <si>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</si>
  <si>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</si>
  <si>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</si>
  <si>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</si>
  <si>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</si>
  <si>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</si>
  <si>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</si>
  <si>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</si>
  <si>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</si>
  <si>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</si>
  <si>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</si>
  <si>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</si>
  <si>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</si>
  <si>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</si>
  <si>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</si>
  <si>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</si>
  <si>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</si>
  <si>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</si>
  <si>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</si>
  <si>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</si>
  <si>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</si>
  <si>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</si>
  <si>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</si>
  <si>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</si>
  <si>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</si>
  <si>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</si>
  <si>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</si>
  <si>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</si>
  <si>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</si>
  <si>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</si>
  <si>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</si>
  <si>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</si>
  <si>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</si>
  <si>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</si>
  <si>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</si>
  <si>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</si>
  <si>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</si>
  <si>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</si>
  <si>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</si>
  <si>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</si>
  <si>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</si>
  <si>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</si>
  <si>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</si>
  <si>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</si>
  <si>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</si>
  <si>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</si>
  <si>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</si>
  <si>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</si>
  <si>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</si>
  <si>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</si>
  <si>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</si>
  <si>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</si>
  <si>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</si>
  <si>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</si>
  <si>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</si>
  <si>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</si>
  <si>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</si>
  <si>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</si>
  <si>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</si>
  <si>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</si>
  <si>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</si>
  <si>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</si>
  <si>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</si>
  <si>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</si>
  <si>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</si>
  <si>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</si>
  <si>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</si>
  <si>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</si>
  <si>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</si>
  <si>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</si>
  <si>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</si>
  <si>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</si>
  <si>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</si>
  <si>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</si>
  <si>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</si>
  <si>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</si>
  <si>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</si>
  <si>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</si>
  <si>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</si>
  <si>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</si>
  <si>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</si>
  <si>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</si>
  <si>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</si>
  <si>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</si>
  <si>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</si>
  <si>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</si>
  <si>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</si>
  <si>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</si>
  <si>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</si>
  <si>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</si>
  <si>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</si>
  <si>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</si>
  <si>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</si>
  <si>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</si>
  <si>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</si>
  <si>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</si>
  <si>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</si>
  <si>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</si>
  <si>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</si>
  <si>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</si>
  <si>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</si>
  <si>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</si>
  <si>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</si>
  <si>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</si>
  <si>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</si>
  <si>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</si>
  <si>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</si>
  <si>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</si>
  <si>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</si>
  <si>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</si>
  <si>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</si>
  <si>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</si>
  <si>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</si>
  <si>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</si>
  <si>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</si>
  <si>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</si>
  <si>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</si>
  <si>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</si>
  <si>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</si>
  <si>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</si>
  <si>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</si>
  <si>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</si>
  <si>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</si>
  <si>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</si>
  <si>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</si>
  <si>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</si>
  <si>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</si>
  <si>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</si>
  <si>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</si>
  <si>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</si>
  <si>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</si>
  <si>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</si>
  <si>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</si>
  <si>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</si>
  <si>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</si>
  <si>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</si>
  <si>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</si>
  <si>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</si>
  <si>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</si>
  <si>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</si>
  <si>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</si>
  <si>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</si>
  <si>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</si>
  <si>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</si>
  <si>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</si>
  <si>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</si>
  <si>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</si>
  <si>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</si>
  <si>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</si>
  <si>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</si>
  <si>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</si>
  <si>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</si>
  <si>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</si>
  <si>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</si>
  <si>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</si>
  <si>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</si>
  <si>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</si>
  <si>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</si>
  <si>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</si>
  <si>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</si>
  <si>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</si>
  <si>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</si>
  <si>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</si>
  <si>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</si>
  <si>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</si>
  <si>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</si>
  <si>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</si>
  <si>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</si>
  <si>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</si>
  <si>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</si>
  <si>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</si>
  <si>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</si>
  <si>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</si>
  <si>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</si>
  <si>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</si>
  <si>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</si>
  <si>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</si>
  <si>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</si>
  <si>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</si>
  <si>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</si>
  <si>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</si>
  <si>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</si>
  <si>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</si>
  <si>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</si>
  <si>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</si>
  <si>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</si>
  <si>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</si>
  <si>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</si>
  <si>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</si>
  <si>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</si>
  <si>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</si>
  <si>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</si>
  <si>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</si>
  <si>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</si>
  <si>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</si>
  <si>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</si>
  <si>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</si>
  <si>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</si>
  <si>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</si>
  <si>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</si>
  <si>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</si>
  <si>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</si>
  <si>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</si>
  <si>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</si>
  <si>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</si>
  <si>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</si>
  <si>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</si>
  <si>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</si>
  <si>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</si>
  <si>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</si>
  <si>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</si>
  <si>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</si>
  <si>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</si>
  <si>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</si>
  <si>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</si>
  <si>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</si>
  <si>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</si>
  <si>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</si>
  <si>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</si>
  <si>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</si>
  <si>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</si>
  <si>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</si>
  <si>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</si>
  <si>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</si>
  <si>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</si>
  <si>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</si>
  <si>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</si>
  <si>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</si>
  <si>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</si>
  <si>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</si>
  <si>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</si>
  <si>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</si>
  <si>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</si>
  <si>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</si>
  <si>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</si>
  <si>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</si>
  <si>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</si>
  <si>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</si>
  <si>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</si>
  <si>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</si>
  <si>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</si>
  <si>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</si>
  <si>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</si>
  <si>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</si>
  <si>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</si>
  <si>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</si>
  <si>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</si>
  <si>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</si>
  <si>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</si>
  <si>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</si>
  <si>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</si>
  <si>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</si>
  <si>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</si>
  <si>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</si>
  <si>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</si>
  <si>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</si>
  <si>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</si>
  <si>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</si>
  <si>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</si>
  <si>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</si>
  <si>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</si>
  <si>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</si>
  <si>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</si>
  <si>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</si>
  <si>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</si>
  <si>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</si>
  <si>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</si>
  <si>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</si>
  <si>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</si>
  <si>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</si>
  <si>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</si>
  <si>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</si>
  <si>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</si>
  <si>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</si>
  <si>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</si>
  <si>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</si>
  <si>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</si>
  <si>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</si>
  <si>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</si>
  <si>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</si>
  <si>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</si>
  <si>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</si>
  <si>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</si>
  <si>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</si>
  <si>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</si>
  <si>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</si>
  <si>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</si>
  <si>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</si>
  <si>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</si>
  <si>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</si>
  <si>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</si>
  <si>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</si>
  <si>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</si>
  <si>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</si>
  <si>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</si>
  <si>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</si>
  <si>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</si>
  <si>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</si>
  <si>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</si>
  <si>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</si>
  <si>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</si>
  <si>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</si>
  <si>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</si>
  <si>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</si>
  <si>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</si>
  <si>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</si>
  <si>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</si>
  <si>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</si>
  <si>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</si>
  <si>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</si>
  <si>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</si>
  <si>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</si>
  <si>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</si>
  <si>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</si>
  <si>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</si>
  <si>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</si>
  <si>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</si>
  <si>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</si>
  <si>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</si>
  <si>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</si>
  <si>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</si>
  <si>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</si>
  <si>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</si>
  <si>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</si>
  <si>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</si>
  <si>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</si>
  <si>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</si>
  <si>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</si>
  <si>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</si>
  <si>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</si>
  <si>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</si>
  <si>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</si>
  <si>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</si>
  <si>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</si>
  <si>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</si>
  <si>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</si>
  <si>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</si>
  <si>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</si>
  <si>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</si>
  <si>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</si>
  <si>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</si>
  <si>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</si>
  <si>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</si>
  <si>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</si>
  <si>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</si>
  <si>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</si>
  <si>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</si>
  <si>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</si>
  <si>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</si>
  <si>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</si>
  <si>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</si>
  <si>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</si>
  <si>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</si>
  <si>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</si>
  <si>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</si>
  <si>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</si>
  <si>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</si>
  <si>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</si>
  <si>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</si>
  <si>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</si>
  <si>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</si>
  <si>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</si>
  <si>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</si>
  <si>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</si>
  <si>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</si>
  <si>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</si>
  <si>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</si>
  <si>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</si>
  <si>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</si>
  <si>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</si>
  <si>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</si>
  <si>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</si>
  <si>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</si>
  <si>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</si>
  <si>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</si>
  <si>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</si>
  <si>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</si>
  <si>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</si>
  <si>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</si>
  <si>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</si>
  <si>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</si>
  <si>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</si>
  <si>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</si>
  <si>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</si>
  <si>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</si>
  <si>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</si>
  <si>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</si>
  <si>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</si>
  <si>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</si>
  <si>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</si>
  <si>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</si>
  <si>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</si>
  <si>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</si>
  <si>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</si>
  <si>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</si>
  <si>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</si>
  <si>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</si>
  <si>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</si>
  <si>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</si>
  <si>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</si>
  <si>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</si>
  <si>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</si>
  <si>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</si>
  <si>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</si>
  <si>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</si>
  <si>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</si>
  <si>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</si>
  <si>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</si>
  <si>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</si>
  <si>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</si>
  <si>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</si>
  <si>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</si>
  <si>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</si>
  <si>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</si>
  <si>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</si>
  <si>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</si>
  <si>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</si>
  <si>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</si>
  <si>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</si>
  <si>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</si>
  <si>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</si>
  <si>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</si>
  <si>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</si>
  <si>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</si>
  <si>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</si>
  <si>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</si>
  <si>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</si>
  <si>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</si>
  <si>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</si>
  <si>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</si>
  <si>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</si>
  <si>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</si>
  <si>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</si>
  <si>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</si>
  <si>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</si>
  <si>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</si>
  <si>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</si>
  <si>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</si>
  <si>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</si>
  <si>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</si>
  <si>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</si>
  <si>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</si>
  <si>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</si>
  <si>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</si>
  <si>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</si>
  <si>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</si>
  <si>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</si>
  <si>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</si>
  <si>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</si>
  <si>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</si>
  <si>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</si>
  <si>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</si>
  <si>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</si>
  <si>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</si>
  <si>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</si>
  <si>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</si>
  <si>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</si>
  <si>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</si>
  <si>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</si>
  <si>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</si>
  <si>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</si>
  <si>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</si>
  <si>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</si>
  <si>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</si>
  <si>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</si>
  <si>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</si>
  <si>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</si>
  <si>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</si>
  <si>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</si>
  <si>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</si>
  <si>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</si>
  <si>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</si>
  <si>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</si>
  <si>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</si>
  <si>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</si>
  <si>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</si>
  <si>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</si>
  <si>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</si>
  <si>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</si>
  <si>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</si>
  <si>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</si>
  <si>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</si>
  <si>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</si>
  <si>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</si>
  <si>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</si>
  <si>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</si>
  <si>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</si>
  <si>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</si>
  <si>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</si>
  <si>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</si>
  <si>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</si>
  <si>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</si>
  <si>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</si>
  <si>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</si>
  <si>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</si>
  <si>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</si>
  <si>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</si>
  <si>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</si>
  <si>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</si>
  <si>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</si>
  <si>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</si>
  <si>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</si>
  <si>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</si>
  <si>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</si>
  <si>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</si>
  <si>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</si>
  <si>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</si>
  <si>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</si>
  <si>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</si>
  <si>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</si>
  <si>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</si>
  <si>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</si>
  <si>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</si>
  <si>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</si>
  <si>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</si>
  <si>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</si>
  <si>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</si>
  <si>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</si>
  <si>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</si>
  <si>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</si>
  <si>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</si>
  <si>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</si>
  <si>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</si>
  <si>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</si>
  <si>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</si>
  <si>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</si>
  <si>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</si>
  <si>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</si>
  <si>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</si>
  <si>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</si>
  <si>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</si>
  <si>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</si>
  <si>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</si>
  <si>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</si>
  <si>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</si>
  <si>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</si>
  <si>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</si>
  <si>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</si>
  <si>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</si>
  <si>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</si>
  <si>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</si>
  <si>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</si>
  <si>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</si>
  <si>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</si>
  <si>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</si>
  <si>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</si>
  <si>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</si>
  <si>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</si>
  <si>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</si>
  <si>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</si>
  <si>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</si>
  <si>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</si>
  <si>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</si>
  <si>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</si>
  <si>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</si>
  <si>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</si>
  <si>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</si>
  <si>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</si>
  <si>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</si>
  <si>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</si>
  <si>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</si>
  <si>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</si>
  <si>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</si>
  <si>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</si>
  <si>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</si>
  <si>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</si>
  <si>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</si>
  <si>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</si>
  <si>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</si>
  <si>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</si>
  <si>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</si>
  <si>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</si>
  <si>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</si>
  <si>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</si>
  <si>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</si>
  <si>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</si>
  <si>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</si>
  <si>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</si>
  <si>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</si>
  <si>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</si>
  <si>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</si>
  <si>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</si>
  <si>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</si>
  <si>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</si>
  <si>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</si>
  <si>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</si>
  <si>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</si>
  <si>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</si>
  <si>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</si>
  <si>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</si>
  <si>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</si>
  <si>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</si>
  <si>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</si>
  <si>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</si>
  <si>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</si>
  <si>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</si>
  <si>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</si>
  <si>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</si>
  <si>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</si>
  <si>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</si>
  <si>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</si>
  <si>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</si>
  <si>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</si>
  <si>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</si>
  <si>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</si>
  <si>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</si>
  <si>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</si>
  <si>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</si>
  <si>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</si>
  <si>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</si>
  <si>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</si>
  <si>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</si>
  <si>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</si>
  <si>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</si>
  <si>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</si>
  <si>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</si>
  <si>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</si>
  <si>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</si>
  <si>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</si>
  <si>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</si>
  <si>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</si>
  <si>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</si>
  <si>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</si>
  <si>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</si>
  <si>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</si>
  <si>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</si>
  <si>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</si>
  <si>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</si>
  <si>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</si>
  <si>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</si>
  <si>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</si>
  <si>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</si>
  <si>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</si>
  <si>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</si>
  <si>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</si>
  <si>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</si>
  <si>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</si>
  <si>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</si>
  <si>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</si>
  <si>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</si>
  <si>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</si>
  <si>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</si>
  <si>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</si>
  <si>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</si>
  <si>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</si>
  <si>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</si>
  <si>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</si>
  <si>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</si>
  <si>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</si>
  <si>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</si>
  <si>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</si>
  <si>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</si>
  <si>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</si>
  <si>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</si>
  <si>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</si>
  <si>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</si>
  <si>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</si>
  <si>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</si>
  <si>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</si>
  <si>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</si>
  <si>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</si>
  <si>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</si>
  <si>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</si>
  <si>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</si>
  <si>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</si>
  <si>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</si>
  <si>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</si>
  <si>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</si>
  <si>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</si>
  <si>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</si>
  <si>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</si>
  <si>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</si>
  <si>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</si>
  <si>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</si>
  <si>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</si>
  <si>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</si>
  <si>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</si>
  <si>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</si>
  <si>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</si>
  <si>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</si>
  <si>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</si>
  <si>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</si>
  <si>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</si>
  <si>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</si>
  <si>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</si>
  <si>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</si>
  <si>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</si>
  <si>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</si>
  <si>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</si>
  <si>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</si>
  <si>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</si>
  <si>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</si>
  <si>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</si>
  <si>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</si>
  <si>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</si>
  <si>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</si>
  <si>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</si>
  <si>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</si>
  <si>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</si>
  <si>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</si>
  <si>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</si>
  <si>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</si>
  <si>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</si>
  <si>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</si>
  <si>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</si>
  <si>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</si>
  <si>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</si>
  <si>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</si>
  <si>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</si>
  <si>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</si>
  <si>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</si>
  <si>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</si>
  <si>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</si>
  <si>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</si>
  <si>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</si>
  <si>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</si>
  <si>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</si>
  <si>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</si>
  <si>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</si>
  <si>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</si>
  <si>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</si>
  <si>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</si>
  <si>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</si>
  <si>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</si>
  <si>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</si>
  <si>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</si>
  <si>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</si>
  <si>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</si>
  <si>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</si>
  <si>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</si>
  <si>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</si>
  <si>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</si>
  <si>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</si>
  <si>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</si>
  <si>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</si>
  <si>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</si>
  <si>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</si>
  <si>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</si>
  <si>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</si>
  <si>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</si>
  <si>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</si>
  <si>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</si>
  <si>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</si>
  <si>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</si>
  <si>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</si>
  <si>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</si>
  <si>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</si>
  <si>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</si>
  <si>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</si>
  <si>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</si>
  <si>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</si>
  <si>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</si>
  <si>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</si>
  <si>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</si>
  <si>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</si>
  <si>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</si>
  <si>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</si>
  <si>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</si>
  <si>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</si>
  <si>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</si>
  <si>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</si>
  <si>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</si>
  <si>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</si>
  <si>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</si>
  <si>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</si>
  <si>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</si>
  <si>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</si>
  <si>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</si>
  <si>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</si>
  <si>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</si>
  <si>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</si>
  <si>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</si>
  <si>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</si>
  <si>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</si>
  <si>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</si>
  <si>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</si>
  <si>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</si>
  <si>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</si>
  <si>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</si>
  <si>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</si>
  <si>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</si>
  <si>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</si>
  <si>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</si>
  <si>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</si>
  <si>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</si>
  <si>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</si>
  <si>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</si>
  <si>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</si>
  <si>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</si>
  <si>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</si>
  <si>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</si>
  <si>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</si>
  <si>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</si>
  <si>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</si>
  <si>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</si>
  <si>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</si>
  <si>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</si>
  <si>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</si>
  <si>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</si>
  <si>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</si>
  <si>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</si>
  <si>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</si>
  <si>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</si>
  <si>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</si>
  <si>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</si>
  <si>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</si>
  <si>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</si>
  <si>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</si>
  <si>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</si>
  <si>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</si>
  <si>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</si>
  <si>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</si>
  <si>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</si>
  <si>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</si>
  <si>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</si>
  <si>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</si>
  <si>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</si>
  <si>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</si>
  <si>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</si>
  <si>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</si>
  <si>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</si>
  <si>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</si>
  <si>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</si>
  <si>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</si>
  <si>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</si>
  <si>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</si>
  <si>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</si>
  <si>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</si>
  <si>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</si>
  <si>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</si>
  <si>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</si>
  <si>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</si>
  <si>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</si>
  <si>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</si>
  <si>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</si>
  <si>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</si>
  <si>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</si>
  <si>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</si>
  <si>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</si>
  <si>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</si>
  <si>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</si>
  <si>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</si>
  <si>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</si>
  <si>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</si>
  <si>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</si>
  <si>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</si>
  <si>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</si>
  <si>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</si>
  <si>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</si>
  <si>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</si>
  <si>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</si>
  <si>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</si>
  <si>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</si>
  <si>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</si>
  <si>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</si>
  <si>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</si>
  <si>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</si>
  <si>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</si>
  <si>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</si>
  <si>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</si>
  <si>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</si>
  <si>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</si>
  <si>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</si>
  <si>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</si>
  <si>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</si>
  <si>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</si>
  <si>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</si>
  <si>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</si>
  <si>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</si>
  <si>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</si>
  <si>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</si>
  <si>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</si>
  <si>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</si>
  <si>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</si>
  <si>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</si>
  <si>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</si>
  <si>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</si>
  <si>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</si>
  <si>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</si>
  <si>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</si>
  <si>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</si>
  <si>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</si>
  <si>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</si>
  <si>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</si>
  <si>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</si>
  <si>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</si>
  <si>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</si>
  <si>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</si>
  <si>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</si>
  <si>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</si>
  <si>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</si>
  <si>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</si>
  <si>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</si>
  <si>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</si>
  <si>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</si>
  <si>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</si>
  <si>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</si>
  <si>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</si>
  <si>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</si>
  <si>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</si>
  <si>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</si>
  <si>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</si>
  <si>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</si>
  <si>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</si>
  <si>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</si>
  <si>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</si>
  <si>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</si>
  <si>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</si>
  <si>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</si>
  <si>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</si>
  <si>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</si>
  <si>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</si>
  <si>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</si>
  <si>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</si>
  <si>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</si>
  <si>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</si>
  <si>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</si>
  <si>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</si>
  <si>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</si>
  <si>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</si>
  <si>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</si>
  <si>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</si>
  <si>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</si>
  <si>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</si>
  <si>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</si>
  <si>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</si>
  <si>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</si>
  <si>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</si>
  <si>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</si>
  <si>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</si>
  <si>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</si>
  <si>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</si>
  <si>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</si>
  <si>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</si>
  <si>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</si>
  <si>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</si>
  <si>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</si>
  <si>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</si>
  <si>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</si>
  <si>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</si>
  <si>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</si>
  <si>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</si>
  <si>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</si>
  <si>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</si>
  <si>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</si>
  <si>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</si>
  <si>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</si>
  <si>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</si>
  <si>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</si>
  <si>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</si>
  <si>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</si>
  <si>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</si>
  <si>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</si>
  <si>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</si>
  <si>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</si>
  <si>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</si>
  <si>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</si>
  <si>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</si>
  <si>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</si>
  <si>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</si>
  <si>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</si>
  <si>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</si>
  <si>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</si>
  <si>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</si>
  <si>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</si>
  <si>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</si>
  <si>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</si>
  <si>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</si>
  <si>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</si>
  <si>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</si>
  <si>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</si>
  <si>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</si>
  <si>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</si>
  <si>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</si>
  <si>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</si>
  <si>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</si>
  <si>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</si>
  <si>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</si>
  <si>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</si>
  <si>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</si>
  <si>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</si>
  <si>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</si>
  <si>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</si>
  <si>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</si>
  <si>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</si>
  <si>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</si>
  <si>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</si>
  <si>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</si>
  <si>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</si>
  <si>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</si>
  <si>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</si>
  <si>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</si>
  <si>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</si>
  <si>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</si>
  <si>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</si>
  <si>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</si>
  <si>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</si>
  <si>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</si>
  <si>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</si>
  <si>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</si>
  <si>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</si>
  <si>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</si>
  <si>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</si>
  <si>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</si>
  <si>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</si>
  <si>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</si>
  <si>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</si>
  <si>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</si>
  <si>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</si>
  <si>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</si>
  <si>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</si>
  <si>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</si>
  <si>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</si>
  <si>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</si>
  <si>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</si>
  <si>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</si>
  <si>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</si>
  <si>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</si>
  <si>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</si>
  <si>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</si>
  <si>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</si>
  <si>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</si>
  <si>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</si>
  <si>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</si>
  <si>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</si>
  <si>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</si>
  <si>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</si>
  <si>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</si>
  <si>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</si>
  <si>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</si>
  <si>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</si>
  <si>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</si>
  <si>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</si>
  <si>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</si>
  <si>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</si>
  <si>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</si>
  <si>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</si>
  <si>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</si>
  <si>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</si>
  <si>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</si>
  <si>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</si>
  <si>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</si>
  <si>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</si>
  <si>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</si>
  <si>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</si>
  <si>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</si>
  <si>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</si>
  <si>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</si>
  <si>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</si>
  <si>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</si>
  <si>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</si>
  <si>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</si>
  <si>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</si>
  <si>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</si>
  <si>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</si>
  <si>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</si>
  <si>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</si>
  <si>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</si>
  <si>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</si>
  <si>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</si>
  <si>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</si>
  <si>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</si>
  <si>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</si>
  <si>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</si>
  <si>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</si>
  <si>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</si>
  <si>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</si>
  <si>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</si>
  <si>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</si>
  <si>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</si>
  <si>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</si>
  <si>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</si>
  <si>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</si>
  <si>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</si>
  <si>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</si>
  <si>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</si>
  <si>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</si>
  <si>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</si>
  <si>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</si>
  <si>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</si>
  <si>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</si>
  <si>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</si>
  <si>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</si>
  <si>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</si>
  <si>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</si>
  <si>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</si>
  <si>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</si>
  <si>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</si>
  <si>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</si>
  <si>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</si>
  <si>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</si>
  <si>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</si>
  <si>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</si>
  <si>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</si>
  <si>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</si>
  <si>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</si>
  <si>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</si>
  <si>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</si>
  <si>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</si>
  <si>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</si>
  <si>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</si>
  <si>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</si>
  <si>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</si>
  <si>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</si>
  <si>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</si>
  <si>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</si>
  <si>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</si>
  <si>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</si>
  <si>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</si>
  <si>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</si>
  <si>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</si>
  <si>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</si>
  <si>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</si>
  <si>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</si>
  <si>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</si>
  <si>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</si>
  <si>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</si>
  <si>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</si>
  <si>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</si>
  <si>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</si>
  <si>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</si>
  <si>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</si>
  <si>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</si>
  <si>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</si>
  <si>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</si>
  <si>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</si>
  <si>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</si>
  <si>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</si>
  <si>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</si>
  <si>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</si>
  <si>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</si>
  <si>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</si>
  <si>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</si>
  <si>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</si>
  <si>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</si>
  <si>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</si>
  <si>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</si>
  <si>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</si>
  <si>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</si>
  <si>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</si>
  <si>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</si>
  <si>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</si>
  <si>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</si>
  <si>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</si>
  <si>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</si>
  <si>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</si>
  <si>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</si>
  <si>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</si>
  <si>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</si>
  <si>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</si>
  <si>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</si>
  <si>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</si>
  <si>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</si>
  <si>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</si>
  <si>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</si>
  <si>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</si>
  <si>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</si>
  <si>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</si>
  <si>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</si>
  <si>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</si>
  <si>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</si>
  <si>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</si>
  <si>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</si>
  <si>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</si>
  <si>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</si>
  <si>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</si>
  <si>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</si>
  <si>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</si>
  <si>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</si>
  <si>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</si>
  <si>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</si>
  <si>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</si>
  <si>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</si>
  <si>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</si>
  <si>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</si>
  <si>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</si>
  <si>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</si>
  <si>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</si>
  <si>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</si>
  <si>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</si>
  <si>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</si>
  <si>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</si>
  <si>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</si>
  <si>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</si>
  <si>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</si>
  <si>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</si>
  <si>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</si>
  <si>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</si>
  <si>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</si>
  <si>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</si>
  <si>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</si>
  <si>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</si>
  <si>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</si>
  <si>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</si>
  <si>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</si>
  <si>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</si>
  <si>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</si>
  <si>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</si>
  <si>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</si>
  <si>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</si>
  <si>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</si>
  <si>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</si>
  <si>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</si>
  <si>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</si>
  <si>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</si>
  <si>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</si>
  <si>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</si>
  <si>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</si>
  <si>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</si>
  <si>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</si>
  <si>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</si>
  <si>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</si>
  <si>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</si>
  <si>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</si>
  <si>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</si>
  <si>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</si>
  <si>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</si>
  <si>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</si>
  <si>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</si>
  <si>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</si>
  <si>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</si>
  <si>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</si>
  <si>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</si>
  <si>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</si>
  <si>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</si>
  <si>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</si>
  <si>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</si>
  <si>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</si>
  <si>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</si>
  <si>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</si>
  <si>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</si>
  <si>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</si>
  <si>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</si>
  <si>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</si>
  <si>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</si>
  <si>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</si>
  <si>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</si>
  <si>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</si>
  <si>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</si>
  <si>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</si>
  <si>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</si>
  <si>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</si>
  <si>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</si>
  <si>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</si>
  <si>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</si>
  <si>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</si>
  <si>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</si>
  <si>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</si>
  <si>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</si>
  <si>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</si>
  <si>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</si>
  <si>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</si>
  <si>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</si>
  <si>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</si>
  <si>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</si>
  <si>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</si>
  <si>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</si>
  <si>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</si>
  <si>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</si>
  <si>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</si>
  <si>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</si>
  <si>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</si>
  <si>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</si>
  <si>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</si>
  <si>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</si>
  <si>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</si>
  <si>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</si>
  <si>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</si>
  <si>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</si>
  <si>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</si>
  <si>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</si>
  <si>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</si>
  <si>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</si>
  <si>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</si>
  <si>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</si>
  <si>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</si>
  <si>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</si>
  <si>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</si>
  <si>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</si>
  <si>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</si>
  <si>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</si>
  <si>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</si>
  <si>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</si>
  <si>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</si>
  <si>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</si>
  <si>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</si>
  <si>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</si>
  <si>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</si>
  <si>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</si>
  <si>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</si>
  <si>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</si>
  <si>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</si>
  <si>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</si>
  <si>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</si>
  <si>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</si>
  <si>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</si>
  <si>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</si>
  <si>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</si>
  <si>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</si>
  <si>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</si>
  <si>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</si>
  <si>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</si>
  <si>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</si>
  <si>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</si>
  <si>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</si>
  <si>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</si>
  <si>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</si>
  <si>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</si>
  <si>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</si>
  <si>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</si>
  <si>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</si>
  <si>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</si>
  <si>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</si>
  <si>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</si>
  <si>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</si>
  <si>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</si>
  <si>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</si>
  <si>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</si>
  <si>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</si>
  <si>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</si>
  <si>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</si>
  <si>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</si>
  <si>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</si>
  <si>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</si>
  <si>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</si>
  <si>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</si>
  <si>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</si>
  <si>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</si>
  <si>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</si>
  <si>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</si>
  <si>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</si>
  <si>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</si>
  <si>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</si>
  <si>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</si>
  <si>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</si>
  <si>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</si>
  <si>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</si>
  <si>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</si>
  <si>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</si>
  <si>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</si>
  <si>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</si>
  <si>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</si>
  <si>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</si>
  <si>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</si>
  <si>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</si>
  <si>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</si>
  <si>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</si>
  <si>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</si>
  <si>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</si>
  <si>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</si>
  <si>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</si>
  <si>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</si>
  <si>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</si>
  <si>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</si>
  <si>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</si>
  <si>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</si>
  <si>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</si>
  <si>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</si>
  <si>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</si>
  <si>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</si>
  <si>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</si>
  <si>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</si>
  <si>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</si>
  <si>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</si>
  <si>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</si>
  <si>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</si>
  <si>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</si>
  <si>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</si>
  <si>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</si>
  <si>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</si>
  <si>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</si>
  <si>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</si>
  <si>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</si>
  <si>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</si>
  <si>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</si>
  <si>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</si>
  <si>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</si>
  <si>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</si>
  <si>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</si>
  <si>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</si>
  <si>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</si>
  <si>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</si>
  <si>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</si>
  <si>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</si>
  <si>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</si>
  <si>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</si>
  <si>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</si>
  <si>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</si>
  <si>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</si>
  <si>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</si>
  <si>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</si>
  <si>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</si>
  <si>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</si>
  <si>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</si>
  <si>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</si>
  <si>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</si>
  <si>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</si>
  <si>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</si>
  <si>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</si>
  <si>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</si>
  <si>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</si>
  <si>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</si>
  <si>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</si>
  <si>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</si>
  <si>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</si>
  <si>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</si>
  <si>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</si>
  <si>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</si>
  <si>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</si>
  <si>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</si>
  <si>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</si>
  <si>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</si>
  <si>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</si>
  <si>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</si>
  <si>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</si>
  <si>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</si>
  <si>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</si>
  <si>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</si>
  <si>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</si>
  <si>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</si>
  <si>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</si>
  <si>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</si>
  <si>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</si>
  <si>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</si>
  <si>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</si>
  <si>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</si>
  <si>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</si>
  <si>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</si>
  <si>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</si>
  <si>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</si>
  <si>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</si>
  <si>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</si>
  <si>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</si>
  <si>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</si>
  <si>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</si>
  <si>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</si>
  <si>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</si>
  <si>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</si>
  <si>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</si>
  <si>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</si>
  <si>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</si>
  <si>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</si>
  <si>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</si>
  <si>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</si>
  <si>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</si>
  <si>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</si>
  <si>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</si>
  <si>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</si>
  <si>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</si>
  <si>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</si>
  <si>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</si>
  <si>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</si>
  <si>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</si>
  <si>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</si>
  <si>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</si>
  <si>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</si>
  <si>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</si>
  <si>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</si>
  <si>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</si>
  <si>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</si>
  <si>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</si>
  <si>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</si>
  <si>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</si>
  <si>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</si>
  <si>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</si>
  <si>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</si>
  <si>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</si>
  <si>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</si>
  <si>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</si>
  <si>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</si>
  <si>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</si>
  <si>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</si>
  <si>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</si>
  <si>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</si>
  <si>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</si>
  <si>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</si>
  <si>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</si>
  <si>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</si>
  <si>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</si>
  <si>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</si>
  <si>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</si>
  <si>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</si>
  <si>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</si>
  <si>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</si>
  <si>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</si>
  <si>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</si>
  <si>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</si>
  <si>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</si>
  <si>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</si>
  <si>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</si>
  <si>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</si>
  <si>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</si>
  <si>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</si>
  <si>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</si>
  <si>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</si>
  <si>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</si>
  <si>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</si>
  <si>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</si>
  <si>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</si>
  <si>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</si>
  <si>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</si>
  <si>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</si>
  <si>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</si>
  <si>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</si>
  <si>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</si>
  <si>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</si>
  <si>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</si>
  <si>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</si>
  <si>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</si>
  <si>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</si>
  <si>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</si>
  <si>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</si>
  <si>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</si>
  <si>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</si>
  <si>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</si>
  <si>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</si>
  <si>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</si>
  <si>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</si>
  <si>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</si>
  <si>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</si>
  <si>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</si>
  <si>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</si>
  <si>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</si>
  <si>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</si>
  <si>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</si>
  <si>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</si>
  <si>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</si>
  <si>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</si>
  <si>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</si>
  <si>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</si>
  <si>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</si>
  <si>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</si>
  <si>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</si>
  <si>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</si>
  <si>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</si>
  <si>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</si>
  <si>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</si>
  <si>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</si>
  <si>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</si>
  <si>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</si>
  <si>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</si>
  <si>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</si>
  <si>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</si>
  <si>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</si>
  <si>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</si>
  <si>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</si>
  <si>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</si>
  <si>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</si>
  <si>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</si>
  <si>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</si>
  <si>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</si>
  <si>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</si>
  <si>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</si>
  <si>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</si>
  <si>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</si>
  <si>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</si>
  <si>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</si>
  <si>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</si>
  <si>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</si>
  <si>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</si>
  <si>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</si>
  <si>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</si>
  <si>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</si>
  <si>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</si>
  <si>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</si>
  <si>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</si>
  <si>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</si>
  <si>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</si>
  <si>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</si>
  <si>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</si>
  <si>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</si>
  <si>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</si>
  <si>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</si>
  <si>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</si>
  <si>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</si>
  <si>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</si>
  <si>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</si>
  <si>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</si>
  <si>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</si>
  <si>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</si>
  <si>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</si>
  <si>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</si>
  <si>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</si>
  <si>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</si>
  <si>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</si>
  <si>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</si>
  <si>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</si>
  <si>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</si>
  <si>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</si>
  <si>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</si>
  <si>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</si>
  <si>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</si>
  <si>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</si>
  <si>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</si>
  <si>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</si>
  <si>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</si>
  <si>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</si>
  <si>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</si>
  <si>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</si>
  <si>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</si>
  <si>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</si>
  <si>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</si>
  <si>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</si>
  <si>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</si>
  <si>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</si>
  <si>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</si>
  <si>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</si>
  <si>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</si>
  <si>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</si>
  <si>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</si>
  <si>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</si>
  <si>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</si>
  <si>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</si>
  <si>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</si>
  <si>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</si>
  <si>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</si>
  <si>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</si>
  <si>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</si>
  <si>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</si>
  <si>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</si>
  <si>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</si>
  <si>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</si>
  <si>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</si>
  <si>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</si>
  <si>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</si>
  <si>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</si>
  <si>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</si>
  <si>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</si>
  <si>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</si>
  <si>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</si>
  <si>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</si>
  <si>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</si>
  <si>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</si>
  <si>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</si>
  <si>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</si>
  <si>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</si>
  <si>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</si>
  <si>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</si>
  <si>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</si>
  <si>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</si>
  <si>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</si>
  <si>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</si>
  <si>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</si>
  <si>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</si>
  <si>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</si>
  <si>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</si>
  <si>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</si>
  <si>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</si>
  <si>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</si>
  <si>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</si>
  <si>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</si>
  <si>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</si>
  <si>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</si>
  <si>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</si>
  <si>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</si>
  <si>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</si>
  <si>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</si>
  <si>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</si>
  <si>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</si>
  <si>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</si>
  <si>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</si>
  <si>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</si>
  <si>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</si>
  <si>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</si>
  <si>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</si>
  <si>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</si>
  <si>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</si>
  <si>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</si>
  <si>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</si>
  <si>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</si>
  <si>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</si>
  <si>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</si>
  <si>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</si>
  <si>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</si>
  <si>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</si>
  <si>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</si>
  <si>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</si>
  <si>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</si>
  <si>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</si>
  <si>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</si>
  <si>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</si>
  <si>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</si>
  <si>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</si>
  <si>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</si>
  <si>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</si>
  <si>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</si>
  <si>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</si>
  <si>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</si>
  <si>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</si>
  <si>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</si>
  <si>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</si>
  <si>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</si>
  <si>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</si>
  <si>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</si>
  <si>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</si>
  <si>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</si>
  <si>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</si>
  <si>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</si>
  <si>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</si>
  <si>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</si>
  <si>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</si>
  <si>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</si>
  <si>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</si>
  <si>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</si>
  <si>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</si>
  <si>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</si>
  <si>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</si>
  <si>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</si>
  <si>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</si>
  <si>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</si>
  <si>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</si>
  <si>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</si>
  <si>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</si>
  <si>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</si>
  <si>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</si>
  <si>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</si>
  <si>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</si>
  <si>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</si>
  <si>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</si>
  <si>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</si>
  <si>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</si>
  <si>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</si>
  <si>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</si>
  <si>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</si>
  <si>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</si>
  <si>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</si>
  <si>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</si>
  <si>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</si>
  <si>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</si>
  <si>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</si>
  <si>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</si>
  <si>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</si>
  <si>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</si>
  <si>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</si>
  <si>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</si>
  <si>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</si>
  <si>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</si>
  <si>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</si>
  <si>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</si>
  <si>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</si>
  <si>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</si>
  <si>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</si>
  <si>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</si>
  <si>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</si>
  <si>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</si>
  <si>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</si>
  <si>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</si>
  <si>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</si>
  <si>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</si>
  <si>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</si>
  <si>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</si>
  <si>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</si>
  <si>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</si>
  <si>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</si>
  <si>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</si>
  <si>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</si>
  <si>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</si>
  <si>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</si>
  <si>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</si>
  <si>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</si>
  <si>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</si>
  <si>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</si>
  <si>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</si>
  <si>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</si>
  <si>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</si>
  <si>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</si>
  <si>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</si>
  <si>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</si>
  <si>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</si>
  <si>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</si>
  <si>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</si>
  <si>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</si>
  <si>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</si>
  <si>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</si>
  <si>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</si>
  <si>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</si>
  <si>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</si>
  <si>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</si>
  <si>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</si>
  <si>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</si>
  <si>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</si>
  <si>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</si>
  <si>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</si>
  <si>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</si>
  <si>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</si>
  <si>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</si>
  <si>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</si>
  <si>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</si>
  <si>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</si>
  <si>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</si>
  <si>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</si>
  <si>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</si>
  <si>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</si>
  <si>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</si>
  <si>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</si>
  <si>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</si>
  <si>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</si>
  <si>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</si>
  <si>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</si>
  <si>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</si>
  <si>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</si>
  <si>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</si>
  <si>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</si>
  <si>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</si>
  <si>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</si>
  <si>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</si>
  <si>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</si>
  <si>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</si>
  <si>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</si>
  <si>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</si>
  <si>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</si>
  <si>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</si>
  <si>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</si>
  <si>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</si>
  <si>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</si>
  <si>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</si>
  <si>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</si>
  <si>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</si>
  <si>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</si>
  <si>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</si>
  <si>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</si>
  <si>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</si>
  <si>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</si>
  <si>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</si>
  <si>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</si>
  <si>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</si>
  <si>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</si>
  <si>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</si>
  <si>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</si>
  <si>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</si>
  <si>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</si>
  <si>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</si>
  <si>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</si>
  <si>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</si>
  <si>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</si>
  <si>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</si>
  <si>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</si>
  <si>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</si>
  <si>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</si>
  <si>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</si>
  <si>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</si>
  <si>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</si>
  <si>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</si>
  <si>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</si>
  <si>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</si>
  <si>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</si>
  <si>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</si>
  <si>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</si>
  <si>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</si>
  <si>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</si>
  <si>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</si>
  <si>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</si>
  <si>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</si>
  <si>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</si>
  <si>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</si>
  <si>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</si>
  <si>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</si>
  <si>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</si>
  <si>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</si>
  <si>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</si>
  <si>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</si>
  <si>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</si>
  <si>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</si>
  <si>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</si>
  <si>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</si>
  <si>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</si>
  <si>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</si>
  <si>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</si>
  <si>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</si>
  <si>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</si>
  <si>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</si>
  <si>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</si>
  <si>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</si>
  <si>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</si>
  <si>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</si>
  <si>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</si>
  <si>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</si>
  <si>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</si>
  <si>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</si>
  <si>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</si>
  <si>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</si>
  <si>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</si>
  <si>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</si>
  <si>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</si>
  <si>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</si>
  <si>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</si>
  <si>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</si>
  <si>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</si>
  <si>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</si>
  <si>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</si>
  <si>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</si>
  <si>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</si>
  <si>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</si>
  <si>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</si>
  <si>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</si>
  <si>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</si>
  <si>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</si>
  <si>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</si>
  <si>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</si>
  <si>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</si>
  <si>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</si>
  <si>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</si>
  <si>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</si>
  <si>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</si>
  <si>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</si>
  <si>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</si>
  <si>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</si>
  <si>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</si>
  <si>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</si>
  <si>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</si>
  <si>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</si>
  <si>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</si>
  <si>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</si>
  <si>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</si>
  <si>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</si>
  <si>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</si>
  <si>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</si>
  <si>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</si>
  <si>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</si>
  <si>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</si>
  <si>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</si>
  <si>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</si>
  <si>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</si>
  <si>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</si>
  <si>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</si>
  <si>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</si>
  <si>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</si>
  <si>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</si>
  <si>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</si>
  <si>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</si>
  <si>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</si>
  <si>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</si>
  <si>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</si>
  <si>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</si>
  <si>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</si>
  <si>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</si>
  <si>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</si>
  <si>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</si>
  <si>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</si>
  <si>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</si>
  <si>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</si>
  <si>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</si>
  <si>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</si>
  <si>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</si>
  <si>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</si>
  <si>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</si>
  <si>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</si>
  <si>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</si>
  <si>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</si>
  <si>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</si>
  <si>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</si>
  <si>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</si>
  <si>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</si>
  <si>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</si>
  <si>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</si>
  <si>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</si>
  <si>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</si>
  <si>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</si>
  <si>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</si>
  <si>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</si>
  <si>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</si>
  <si>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</si>
  <si>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</si>
  <si>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</si>
  <si>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</si>
  <si>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</si>
  <si>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</si>
  <si>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</si>
  <si>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</si>
  <si>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</si>
  <si>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</si>
  <si>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</si>
  <si>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</si>
  <si>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</si>
  <si>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</si>
  <si>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</si>
  <si>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</si>
  <si>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</si>
  <si>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</si>
  <si>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</si>
  <si>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</si>
  <si>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</si>
  <si>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</si>
  <si>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</si>
  <si>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</si>
  <si>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</si>
  <si>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</si>
  <si>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</si>
  <si>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</si>
  <si>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</si>
  <si>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</si>
  <si>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</si>
  <si>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</si>
  <si>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</si>
  <si>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</si>
  <si>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</si>
  <si>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</si>
  <si>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</si>
  <si>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</si>
  <si>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</si>
  <si>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</si>
  <si>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</si>
  <si>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</si>
  <si>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</si>
  <si>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</si>
  <si>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</si>
  <si>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</si>
  <si>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</si>
  <si>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</si>
  <si>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</si>
  <si>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</si>
  <si>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</si>
  <si>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</si>
  <si>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</si>
  <si>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</si>
  <si>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</si>
  <si>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</si>
  <si>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</si>
  <si>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</si>
  <si>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</si>
  <si>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</si>
  <si>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</si>
  <si>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</si>
  <si>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</si>
  <si>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</si>
  <si>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</si>
  <si>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</si>
  <si>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</si>
  <si>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</si>
  <si>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</si>
  <si>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</si>
  <si>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</si>
  <si>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</si>
  <si>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</si>
  <si>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</si>
  <si>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</si>
  <si>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</si>
  <si>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</si>
  <si>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</si>
  <si>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</si>
  <si>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</si>
  <si>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</si>
  <si>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</si>
  <si>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</si>
  <si>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</si>
  <si>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</si>
  <si>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</si>
  <si>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</si>
  <si>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</si>
  <si>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</si>
  <si>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</si>
  <si>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</si>
  <si>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</si>
  <si>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</si>
  <si>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</si>
  <si>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</si>
  <si>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</si>
  <si>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</si>
  <si>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</si>
  <si>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</si>
  <si>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</si>
  <si>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</si>
  <si>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</si>
  <si>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</si>
  <si>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</si>
  <si>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</si>
  <si>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</si>
  <si>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</si>
  <si>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</si>
  <si>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</si>
  <si>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</si>
  <si>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</si>
  <si>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</si>
  <si>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</si>
  <si>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</si>
  <si>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</si>
  <si>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</si>
  <si>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</si>
  <si>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</si>
  <si>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</si>
  <si>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</si>
  <si>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</si>
  <si>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</si>
  <si>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</si>
  <si>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</si>
  <si>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</si>
  <si>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</si>
  <si>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</si>
  <si>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</si>
  <si>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</si>
  <si>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</si>
  <si>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</si>
  <si>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</si>
  <si>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</si>
  <si>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</si>
  <si>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</si>
  <si>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</si>
  <si>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</si>
  <si>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</si>
  <si>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</si>
  <si>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</si>
  <si>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</si>
  <si>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</si>
  <si>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</si>
  <si>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</si>
  <si>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</si>
  <si>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</si>
  <si>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</si>
  <si>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</si>
  <si>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</si>
  <si>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</si>
  <si>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</si>
  <si>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</si>
  <si>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</si>
  <si>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</si>
  <si>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</si>
  <si>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</si>
  <si>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</si>
  <si>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</si>
  <si>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</si>
  <si>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</si>
  <si>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</si>
  <si>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</si>
  <si>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</si>
  <si>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</si>
  <si>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</si>
  <si>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</si>
  <si>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</si>
  <si>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</si>
  <si>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</si>
  <si>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</si>
  <si>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</si>
  <si>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</si>
  <si>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</si>
  <si>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</si>
  <si>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</si>
  <si>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</si>
  <si>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</si>
  <si>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</si>
  <si>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</si>
  <si>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</si>
  <si>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</si>
  <si>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</si>
  <si>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</si>
  <si>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</si>
  <si>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</si>
  <si>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</si>
  <si>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</si>
  <si>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</si>
  <si>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</si>
  <si>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</si>
  <si>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</si>
  <si>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</si>
  <si>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</si>
  <si>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</si>
  <si>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</si>
  <si>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</si>
  <si>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</si>
  <si>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</si>
  <si>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</si>
  <si>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</si>
  <si>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</si>
  <si>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</si>
  <si>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</si>
  <si>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</si>
  <si>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</si>
  <si>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</si>
  <si>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</si>
  <si>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</si>
  <si>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</si>
  <si>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</si>
  <si>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</si>
  <si>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</si>
  <si>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</si>
  <si>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</si>
  <si>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</si>
  <si>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</si>
  <si>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</si>
  <si>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</si>
  <si>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</si>
  <si>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</si>
  <si>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</si>
  <si>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</si>
  <si>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</si>
  <si>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</si>
  <si>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</si>
  <si>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</si>
  <si>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</si>
  <si>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</si>
  <si>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</si>
  <si>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</si>
  <si>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</si>
  <si>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</si>
  <si>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</si>
  <si>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</si>
  <si>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</si>
  <si>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</si>
  <si>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</si>
  <si>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</si>
  <si>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</si>
  <si>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</si>
  <si>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</si>
  <si>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</si>
  <si>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</si>
  <si>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</si>
  <si>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</si>
  <si>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</si>
  <si>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</si>
  <si>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</si>
  <si>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</si>
  <si>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</si>
  <si>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</si>
  <si>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</si>
  <si>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</si>
  <si>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</si>
  <si>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</si>
  <si>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</si>
  <si>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</si>
  <si>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</si>
  <si>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</si>
  <si>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</si>
  <si>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</si>
  <si>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</si>
  <si>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</si>
  <si>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</si>
  <si>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</si>
  <si>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</si>
  <si>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</si>
  <si>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</si>
  <si>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</si>
  <si>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</si>
  <si>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</si>
  <si>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</si>
  <si>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</si>
  <si>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</si>
  <si>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</si>
  <si>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</si>
  <si>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</si>
  <si>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</si>
  <si>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</si>
  <si>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</si>
  <si>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</si>
  <si>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</si>
  <si>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</si>
  <si>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</si>
  <si>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</si>
  <si>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</si>
  <si>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</si>
  <si>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</si>
  <si>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</si>
  <si>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</si>
  <si>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</si>
  <si>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</si>
  <si>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</si>
  <si>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</si>
  <si>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</si>
  <si>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</si>
  <si>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</si>
  <si>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</si>
  <si>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</si>
  <si>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</si>
  <si>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</si>
  <si>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</si>
  <si>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</si>
  <si>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</si>
  <si>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</si>
  <si>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</si>
  <si>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</si>
  <si>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</si>
  <si>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</si>
  <si>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</si>
  <si>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</si>
  <si>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</si>
  <si>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</si>
  <si>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</si>
  <si>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</si>
  <si>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</si>
  <si>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</si>
  <si>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</si>
  <si>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</si>
  <si>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</si>
  <si>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</si>
  <si>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</si>
  <si>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</si>
  <si>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</si>
  <si>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</si>
  <si>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</si>
  <si>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</si>
  <si>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</si>
  <si>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</si>
  <si>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</si>
  <si>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</si>
  <si>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</si>
  <si>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</si>
  <si>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</si>
  <si>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</si>
  <si>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</si>
  <si>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</si>
  <si>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</si>
  <si>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</si>
  <si>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</si>
  <si>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</si>
  <si>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</si>
  <si>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</si>
  <si>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</si>
  <si>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</si>
  <si>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</si>
  <si>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</si>
  <si>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</si>
  <si>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</si>
  <si>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</si>
  <si>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</si>
  <si>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</si>
  <si>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</si>
  <si>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</si>
  <si>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</si>
  <si>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</si>
  <si>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</si>
  <si>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</si>
  <si>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</si>
  <si>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</si>
  <si>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</si>
  <si>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</si>
  <si>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</si>
  <si>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</si>
  <si>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</si>
  <si>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</si>
  <si>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</si>
  <si>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</si>
  <si>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</si>
  <si>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</si>
  <si>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</si>
  <si>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</si>
  <si>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</si>
  <si>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</si>
  <si>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</si>
  <si>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</si>
  <si>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</si>
  <si>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</si>
  <si>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</si>
  <si>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</si>
  <si>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</si>
  <si>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</si>
  <si>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</si>
  <si>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</si>
  <si>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</si>
  <si>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</si>
  <si>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</si>
  <si>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</si>
  <si>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</si>
  <si>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</si>
  <si>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</si>
  <si>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</si>
  <si>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</si>
  <si>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</si>
  <si>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</si>
  <si>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</si>
  <si>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</si>
  <si>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</si>
  <si>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</si>
  <si>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</si>
  <si>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</si>
  <si>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</si>
  <si>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</si>
  <si>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</si>
  <si>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</si>
  <si>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</si>
  <si>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</si>
  <si>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</si>
  <si>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</si>
  <si>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</si>
  <si>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</si>
  <si>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</si>
  <si>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</si>
  <si>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</si>
  <si>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</si>
  <si>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</si>
  <si>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</si>
  <si>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</si>
  <si>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</si>
  <si>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</si>
  <si>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</si>
  <si>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</si>
  <si>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</si>
  <si>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</si>
  <si>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</si>
  <si>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</si>
  <si>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</si>
  <si>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</si>
  <si>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</si>
  <si>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</si>
  <si>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</si>
  <si>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</si>
  <si>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</si>
  <si>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</si>
  <si>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</si>
  <si>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</si>
  <si>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</si>
  <si>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</si>
  <si>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</si>
  <si>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</si>
  <si>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</si>
  <si>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</si>
  <si>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</si>
  <si>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</si>
  <si>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</si>
  <si>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</si>
  <si>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</si>
  <si>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</si>
  <si>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</si>
  <si>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</si>
  <si>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</si>
  <si>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</si>
  <si>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</si>
  <si>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</si>
  <si>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</si>
  <si>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</si>
  <si>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</si>
  <si>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</si>
  <si>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</si>
  <si>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</si>
  <si>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</si>
  <si>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</si>
  <si>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</si>
  <si>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</si>
  <si>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</si>
  <si>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</si>
  <si>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</si>
  <si>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</si>
  <si>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</si>
  <si>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</si>
  <si>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</si>
  <si>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</si>
  <si>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</si>
  <si>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</si>
  <si>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</si>
  <si>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</si>
  <si>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</si>
  <si>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</si>
  <si>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</si>
  <si>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</si>
  <si>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</si>
  <si>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</si>
  <si>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</si>
  <si>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</si>
  <si>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</si>
  <si>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</si>
  <si>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</si>
  <si>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</si>
  <si>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</si>
  <si>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</si>
  <si>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</si>
  <si>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</si>
  <si>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</si>
  <si>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</si>
  <si>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</si>
  <si>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</si>
  <si>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</si>
  <si>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</si>
  <si>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</si>
  <si>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</si>
  <si>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</si>
  <si>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</si>
  <si>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</si>
  <si>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</si>
  <si>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</si>
  <si>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</si>
  <si>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</si>
  <si>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</si>
  <si>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</si>
  <si>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</si>
  <si>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</si>
  <si>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</si>
  <si>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</si>
  <si>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</si>
  <si>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</si>
  <si>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</si>
  <si>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</si>
  <si>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</si>
  <si>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</si>
  <si>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</si>
  <si>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</si>
  <si>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</si>
  <si>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</si>
  <si>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</si>
  <si>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</si>
  <si>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</si>
  <si>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</si>
  <si>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</si>
  <si>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</si>
  <si>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</si>
  <si>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</si>
  <si>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</si>
  <si>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</si>
  <si>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</si>
  <si>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</si>
  <si>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</si>
  <si>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</si>
  <si>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</si>
  <si>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</si>
  <si>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</si>
  <si>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</si>
  <si>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</si>
  <si>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</si>
  <si>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</si>
  <si>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</si>
  <si>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</si>
  <si>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</si>
  <si>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</si>
  <si>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</si>
  <si>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</si>
  <si>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</si>
  <si>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</si>
  <si>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</si>
  <si>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</si>
  <si>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</si>
  <si>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</si>
  <si>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</si>
  <si>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</si>
  <si>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</si>
  <si>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</si>
  <si>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</si>
  <si>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</si>
  <si>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</si>
  <si>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</si>
  <si>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</si>
  <si>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</si>
  <si>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</si>
  <si>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</si>
  <si>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</si>
  <si>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</si>
  <si>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</si>
  <si>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</si>
  <si>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</si>
  <si>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</si>
  <si>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</si>
  <si>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</si>
  <si>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</si>
  <si>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</si>
  <si>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</si>
  <si>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</si>
  <si>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</si>
  <si>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</si>
  <si>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</si>
  <si>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</si>
  <si>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</si>
  <si>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</si>
  <si>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</si>
  <si>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</si>
  <si>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</si>
  <si>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</si>
  <si>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</si>
  <si>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</si>
  <si>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</si>
  <si>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</si>
  <si>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</si>
  <si>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</si>
  <si>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</si>
  <si>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</si>
  <si>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</si>
  <si>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</si>
  <si>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</si>
  <si>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</si>
  <si>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</si>
  <si>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</si>
  <si>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</si>
  <si>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</si>
  <si>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</si>
  <si>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</si>
  <si>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</si>
  <si>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</si>
  <si>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</si>
  <si>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</si>
  <si>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</si>
  <si>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</si>
  <si>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</si>
  <si>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</si>
  <si>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</si>
  <si>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</si>
  <si>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</si>
  <si>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</si>
  <si>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</si>
  <si>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</si>
  <si>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</si>
  <si>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</si>
  <si>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</si>
  <si>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</si>
  <si>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</si>
  <si>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</si>
  <si>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</si>
  <si>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</si>
  <si>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</si>
  <si>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</si>
  <si>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</si>
  <si>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</si>
  <si>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</si>
  <si>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</si>
  <si>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</si>
  <si>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</si>
  <si>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</si>
  <si>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</si>
  <si>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</si>
  <si>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</si>
  <si>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</si>
  <si>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</si>
  <si>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</si>
  <si>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</si>
  <si>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</si>
  <si>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</si>
  <si>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</si>
  <si>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</si>
  <si>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</si>
  <si>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</si>
  <si>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</si>
  <si>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</si>
  <si>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</si>
  <si>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</si>
  <si>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</si>
  <si>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</si>
  <si>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</si>
  <si>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</si>
  <si>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</si>
  <si>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</si>
  <si>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</si>
  <si>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</si>
  <si>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</si>
  <si>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</si>
  <si>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</si>
  <si>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</si>
  <si>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</si>
  <si>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</si>
  <si>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</si>
  <si>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</si>
  <si>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</si>
  <si>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</si>
  <si>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</si>
  <si>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</si>
  <si>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</si>
  <si>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</si>
  <si>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</si>
  <si>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</si>
  <si>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</si>
  <si>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</si>
  <si>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</si>
  <si>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</si>
  <si>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</si>
  <si>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</si>
  <si>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</si>
  <si>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</si>
  <si>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</si>
  <si>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</si>
  <si>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</si>
  <si>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</si>
  <si>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</si>
  <si>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</si>
  <si>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</si>
  <si>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</si>
  <si>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</si>
  <si>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</si>
  <si>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</si>
  <si>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</si>
  <si>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</si>
  <si>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</si>
  <si>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</si>
  <si>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</si>
  <si>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</si>
  <si>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</si>
  <si>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</si>
  <si>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</si>
  <si>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</si>
  <si>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</si>
  <si>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</si>
  <si>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</si>
  <si>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</si>
  <si>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</si>
  <si>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</si>
  <si>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</si>
  <si>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</si>
  <si>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</si>
  <si>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</si>
  <si>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</si>
  <si>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</si>
  <si>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</si>
  <si>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</si>
  <si>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</si>
  <si>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</si>
  <si>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</si>
  <si>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</si>
  <si>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</si>
  <si>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</si>
  <si>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</si>
  <si>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</si>
  <si>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</si>
  <si>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</si>
  <si>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</si>
  <si>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</si>
  <si>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</si>
  <si>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</si>
  <si>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</si>
  <si>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</si>
  <si>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</si>
  <si>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</si>
  <si>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</si>
  <si>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</si>
  <si>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</si>
  <si>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</si>
  <si>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</si>
  <si>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</si>
  <si>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</si>
  <si>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</si>
  <si>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</si>
  <si>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</si>
  <si>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</si>
  <si>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</si>
  <si>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</si>
  <si>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</si>
  <si>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</si>
  <si>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</si>
  <si>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</si>
  <si>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</si>
  <si>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</si>
  <si>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</si>
  <si>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</si>
  <si>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</si>
  <si>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</si>
  <si>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</si>
  <si>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</si>
  <si>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</si>
  <si>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</si>
  <si>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</si>
  <si>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</si>
  <si>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</si>
  <si>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</si>
  <si>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</si>
  <si>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</si>
  <si>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</si>
  <si>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</si>
  <si>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</si>
  <si>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</si>
  <si>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</si>
  <si>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</si>
  <si>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</si>
  <si>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</si>
  <si>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</si>
  <si>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</si>
  <si>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</si>
  <si>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</si>
  <si>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</si>
  <si>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</si>
  <si>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</si>
  <si>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</si>
  <si>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</si>
  <si>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</si>
  <si>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</si>
  <si>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</si>
  <si>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</si>
  <si>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</si>
  <si>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</si>
  <si>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</si>
  <si>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</si>
  <si>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</si>
  <si>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</si>
  <si>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</si>
  <si>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</si>
  <si>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</si>
  <si>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</si>
  <si>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</si>
  <si>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</si>
  <si>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</si>
  <si>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</si>
  <si>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</si>
  <si>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</si>
  <si>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</si>
  <si>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</si>
  <si>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</si>
  <si>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</si>
  <si>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</si>
  <si>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</si>
  <si>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</si>
  <si>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</si>
  <si>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</si>
  <si>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</si>
  <si>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</si>
  <si>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</si>
  <si>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</si>
  <si>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</si>
  <si>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</si>
  <si>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</si>
  <si>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</si>
  <si>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</si>
  <si>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</si>
  <si>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</si>
  <si>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</si>
  <si>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</si>
  <si>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</si>
  <si>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</si>
  <si>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</si>
  <si>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</si>
  <si>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</si>
  <si>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</si>
  <si>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</si>
  <si>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</si>
  <si>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</si>
  <si>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</si>
  <si>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</si>
  <si>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</si>
  <si>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</si>
  <si>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</si>
  <si>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</si>
  <si>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</si>
  <si>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</si>
  <si>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</si>
  <si>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</si>
  <si>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</si>
  <si>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</si>
  <si>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</si>
  <si>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</si>
  <si>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</si>
  <si>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</si>
  <si>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</si>
  <si>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</si>
  <si>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</si>
  <si>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</si>
  <si>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</si>
  <si>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</si>
  <si>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</si>
  <si>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</si>
  <si>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</si>
  <si>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</si>
  <si>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</si>
  <si>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</si>
  <si>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</si>
  <si>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</si>
  <si>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</si>
  <si>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</si>
  <si>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</si>
  <si>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</si>
  <si>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</si>
  <si>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</si>
  <si>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</si>
  <si>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</si>
  <si>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</si>
  <si>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</si>
  <si>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</si>
  <si>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</si>
  <si>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</si>
  <si>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</si>
  <si>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</si>
  <si>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</si>
  <si>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</si>
  <si>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</si>
  <si>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</si>
  <si>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</si>
  <si>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</si>
  <si>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</si>
  <si>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</si>
  <si>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</si>
  <si>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</si>
  <si>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</si>
  <si>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</si>
  <si>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</si>
  <si>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</si>
  <si>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</si>
  <si>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</si>
  <si>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</si>
  <si>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</si>
  <si>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</si>
  <si>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</si>
  <si>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</si>
  <si>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</si>
  <si>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</si>
  <si>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</si>
  <si>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</si>
  <si>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</si>
  <si>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</si>
  <si>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</si>
  <si>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</si>
  <si>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</si>
  <si>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</si>
  <si>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</si>
  <si>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</si>
  <si>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</si>
  <si>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</si>
  <si>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</si>
  <si>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</si>
  <si>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</si>
  <si>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</si>
  <si>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</si>
  <si>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</si>
  <si>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</si>
  <si>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</si>
  <si>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</si>
  <si>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</si>
  <si>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</si>
  <si>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</si>
  <si>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</si>
  <si>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</si>
  <si>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</si>
  <si>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</si>
  <si>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</si>
  <si>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</si>
  <si>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</si>
  <si>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</si>
  <si>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</si>
  <si>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</si>
  <si>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</si>
  <si>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</si>
  <si>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</si>
  <si>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</si>
  <si>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</si>
  <si>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</si>
  <si>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</si>
  <si>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</si>
  <si>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</si>
  <si>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</si>
  <si>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</si>
  <si>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</si>
  <si>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</si>
  <si>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</si>
  <si>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</si>
  <si>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</si>
  <si>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</si>
  <si>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</si>
  <si>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</si>
  <si>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</si>
  <si>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</si>
  <si>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</si>
  <si>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</si>
  <si>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</si>
  <si>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</si>
  <si>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</si>
  <si>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</si>
  <si>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</si>
  <si>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</si>
  <si>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</si>
  <si>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</si>
  <si>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</si>
  <si>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</si>
  <si>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</si>
  <si>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</si>
  <si>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</si>
  <si>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</si>
  <si>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</si>
  <si>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</si>
  <si>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</si>
  <si>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</si>
  <si>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</si>
  <si>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</si>
  <si>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</si>
  <si>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</si>
  <si>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</si>
  <si>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</si>
  <si>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</si>
  <si>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</si>
  <si>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</si>
  <si>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</si>
  <si>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</si>
  <si>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</si>
  <si>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</si>
  <si>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</si>
  <si>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</si>
  <si>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</si>
  <si>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</si>
  <si>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</si>
  <si>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</si>
  <si>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</si>
  <si>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</si>
  <si>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</si>
  <si>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</si>
  <si>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</si>
  <si>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</si>
  <si>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</si>
  <si>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</si>
  <si>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</si>
  <si>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</si>
  <si>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</si>
  <si>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</si>
  <si>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</si>
  <si>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</si>
  <si>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</si>
  <si>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</si>
  <si>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</si>
  <si>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</si>
  <si>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</si>
  <si>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</si>
  <si>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</si>
  <si>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</si>
  <si>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</si>
  <si>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</si>
  <si>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</si>
  <si>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</si>
  <si>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</si>
  <si>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</si>
  <si>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</si>
  <si>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</si>
  <si>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</si>
  <si>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</si>
  <si>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</si>
  <si>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</si>
  <si>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</si>
  <si>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</si>
  <si>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</si>
  <si>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</si>
  <si>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</si>
  <si>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</si>
  <si>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</si>
  <si>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</si>
  <si>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</si>
  <si>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</si>
  <si>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</si>
  <si>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</si>
  <si>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</si>
  <si>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</si>
  <si>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</si>
  <si>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</si>
  <si>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</si>
  <si>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</si>
  <si>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</si>
  <si>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</si>
  <si>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</si>
  <si>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</si>
  <si>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</si>
  <si>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</si>
  <si>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</si>
  <si>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</si>
  <si>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</si>
  <si>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</si>
  <si>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</si>
  <si>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</si>
  <si>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</si>
  <si>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</si>
  <si>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</si>
  <si>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</si>
  <si>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</si>
  <si>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</si>
  <si>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</si>
  <si>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</si>
  <si>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</si>
  <si>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</si>
  <si>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</si>
  <si>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</si>
  <si>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</si>
  <si>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</si>
  <si>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</si>
  <si>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</si>
  <si>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</si>
  <si>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</si>
  <si>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</si>
  <si>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</si>
  <si>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</si>
  <si>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</si>
  <si>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</si>
  <si>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</si>
  <si>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</si>
  <si>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</si>
  <si>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</si>
  <si>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</si>
  <si>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</si>
  <si>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</si>
  <si>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</si>
  <si>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</si>
  <si>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</si>
  <si>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</si>
  <si>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</si>
  <si>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</si>
  <si>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</si>
  <si>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</si>
  <si>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</si>
  <si>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</si>
  <si>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</si>
  <si>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</si>
  <si>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</si>
  <si>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</si>
  <si>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</si>
  <si>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</si>
  <si>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</si>
  <si>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</si>
  <si>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</si>
  <si>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</si>
  <si>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</si>
  <si>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</si>
  <si>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</si>
  <si>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</si>
  <si>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</si>
  <si>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</si>
  <si>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</si>
  <si>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</si>
  <si>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</si>
  <si>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</si>
  <si>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</si>
  <si>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</si>
  <si>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</si>
  <si>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</si>
  <si>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</si>
  <si>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</si>
  <si>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</si>
  <si>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</si>
  <si>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</si>
  <si>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</si>
  <si>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</si>
  <si>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</si>
  <si>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</si>
  <si>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</si>
  <si>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</si>
  <si>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</si>
  <si>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</si>
  <si>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</si>
  <si>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</si>
  <si>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</si>
  <si>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</si>
  <si>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</si>
  <si>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</si>
  <si>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</si>
  <si>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</si>
  <si>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</si>
  <si>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</si>
  <si>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</si>
  <si>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</si>
  <si>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</si>
  <si>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</si>
  <si>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</si>
  <si>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</si>
  <si>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</si>
  <si>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</si>
  <si>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</si>
  <si>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</si>
  <si>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</si>
  <si>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</si>
  <si>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</si>
  <si>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</si>
  <si>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</si>
  <si>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</si>
  <si>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</si>
  <si>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</si>
  <si>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</si>
  <si>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</si>
  <si>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</si>
  <si>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</si>
  <si>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</si>
  <si>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</si>
  <si>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</si>
  <si>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</si>
  <si>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</si>
  <si>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</si>
  <si>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</si>
  <si>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</si>
  <si>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</si>
  <si>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</si>
  <si>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</si>
  <si>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</si>
  <si>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</si>
  <si>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</si>
  <si>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</si>
  <si>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</si>
  <si>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</si>
  <si>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</si>
  <si>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</si>
  <si>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</si>
  <si>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</si>
  <si>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</si>
  <si>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</si>
  <si>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</si>
  <si>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</si>
  <si>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</si>
  <si>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</si>
  <si>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</si>
  <si>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</si>
  <si>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</si>
  <si>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</si>
  <si>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</si>
  <si>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</si>
  <si>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</si>
  <si>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</si>
  <si>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</si>
  <si>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</si>
  <si>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</si>
  <si>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</si>
  <si>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</si>
  <si>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</si>
  <si>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</si>
  <si>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</si>
  <si>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</si>
  <si>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</si>
  <si>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</si>
  <si>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</si>
  <si>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</si>
  <si>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</si>
  <si>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</si>
  <si>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</si>
  <si>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</si>
  <si>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</si>
  <si>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</si>
  <si>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</si>
  <si>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</si>
  <si>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</si>
  <si>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</si>
  <si>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</si>
  <si>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</si>
  <si>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</si>
  <si>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</si>
  <si>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</si>
  <si>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</si>
  <si>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</si>
  <si>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</si>
  <si>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</si>
  <si>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</si>
  <si>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</si>
  <si>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</si>
  <si>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</si>
  <si>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</si>
  <si>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</si>
  <si>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</si>
  <si>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</si>
  <si>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</si>
  <si>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</si>
  <si>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</si>
  <si>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</si>
  <si>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</si>
  <si>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</si>
  <si>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</si>
  <si>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</si>
  <si>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</si>
  <si>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</si>
  <si>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</si>
  <si>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</si>
  <si>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</si>
  <si>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</si>
  <si>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</si>
  <si>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</si>
  <si>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</si>
  <si>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</si>
  <si>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</si>
  <si>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</si>
  <si>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</si>
  <si>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</si>
  <si>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</si>
  <si>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</si>
  <si>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</si>
  <si>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</si>
  <si>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</si>
  <si>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</si>
  <si>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</si>
  <si>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</si>
  <si>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</si>
  <si>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</si>
  <si>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</si>
  <si>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</si>
  <si>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</si>
  <si>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</si>
  <si>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</si>
  <si>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</si>
  <si>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</si>
  <si>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</si>
  <si>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</si>
  <si>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</si>
  <si>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</si>
  <si>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</si>
  <si>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</si>
  <si>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</si>
  <si>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</si>
  <si>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</si>
  <si>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</si>
  <si>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</si>
  <si>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</si>
  <si>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</si>
  <si>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</si>
  <si>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</si>
  <si>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</si>
  <si>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</si>
  <si>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</si>
  <si>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</si>
  <si>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</si>
  <si>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</si>
  <si>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</si>
  <si>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</si>
  <si>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</si>
  <si>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</si>
  <si>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</si>
  <si>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</si>
  <si>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</si>
  <si>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</si>
  <si>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</si>
  <si>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</si>
  <si>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</si>
  <si>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</si>
  <si>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</si>
  <si>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</si>
  <si>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</si>
  <si>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</si>
  <si>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</si>
  <si>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</si>
  <si>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</si>
  <si>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</si>
  <si>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</si>
  <si>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</si>
  <si>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</si>
  <si>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</si>
  <si>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</si>
  <si>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</si>
  <si>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</si>
  <si>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</si>
  <si>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</si>
  <si>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</si>
  <si>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</si>
  <si>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</si>
  <si>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</si>
  <si>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</si>
  <si>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</si>
  <si>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</si>
  <si>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</si>
  <si>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</si>
  <si>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</si>
  <si>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</si>
  <si>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</si>
  <si>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</si>
  <si>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</si>
  <si>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</si>
  <si>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</si>
  <si>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</si>
  <si>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</si>
  <si>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</si>
  <si>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</si>
  <si>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</si>
  <si>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</si>
  <si>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</si>
  <si>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</si>
  <si>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</si>
  <si>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</si>
  <si>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</si>
  <si>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</si>
  <si>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</si>
  <si>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</si>
  <si>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</si>
  <si>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</si>
  <si>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</si>
  <si>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</si>
  <si>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</si>
  <si>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</si>
  <si>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</si>
  <si>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</si>
  <si>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</si>
  <si>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</si>
  <si>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</si>
  <si>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</si>
  <si>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</si>
  <si>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</si>
  <si>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</si>
  <si>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</si>
  <si>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</si>
  <si>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</si>
  <si>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</si>
  <si>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</si>
  <si>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</si>
  <si>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</si>
  <si>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</si>
  <si>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</si>
  <si>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</si>
  <si>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</si>
  <si>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</si>
  <si>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</si>
  <si>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</si>
  <si>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</si>
  <si>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</si>
  <si>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</si>
  <si>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</si>
  <si>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</si>
  <si>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</si>
  <si>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</si>
  <si>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</si>
  <si>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</si>
  <si>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</si>
  <si>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</si>
  <si>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</si>
  <si>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</si>
  <si>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</si>
  <si>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</si>
  <si>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</si>
  <si>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</si>
  <si>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</si>
  <si>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</si>
  <si>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</si>
  <si>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</si>
  <si>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</si>
  <si>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</si>
  <si>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</si>
  <si>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</si>
  <si>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</si>
  <si>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</si>
  <si>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</si>
  <si>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</si>
  <si>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</si>
  <si>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</si>
  <si>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</si>
  <si>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</si>
  <si>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</si>
  <si>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</si>
  <si>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</si>
  <si>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</si>
  <si>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</si>
  <si>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</si>
  <si>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</si>
  <si>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</si>
  <si>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</si>
  <si>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</si>
  <si>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</si>
  <si>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</si>
  <si>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</si>
  <si>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</si>
  <si>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</si>
  <si>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</si>
  <si>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</si>
  <si>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</si>
  <si>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</si>
  <si>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</si>
  <si>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</si>
  <si>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</si>
  <si>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</si>
  <si>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</si>
  <si>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</si>
  <si>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</si>
  <si>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</si>
  <si>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</si>
  <si>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</si>
  <si>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</si>
  <si>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</si>
  <si>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</si>
  <si>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</si>
  <si>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</si>
  <si>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</si>
  <si>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</si>
  <si>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</si>
  <si>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</si>
  <si>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</si>
  <si>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</si>
  <si>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</si>
  <si>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</si>
  <si>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</si>
  <si>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</si>
  <si>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</si>
  <si>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</si>
  <si>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</si>
  <si>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</si>
  <si>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</si>
  <si>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</si>
  <si>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</si>
  <si>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</si>
  <si>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</si>
  <si>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</si>
  <si>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</si>
  <si>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</si>
  <si>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</si>
  <si>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</si>
  <si>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</si>
  <si>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</si>
  <si>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</si>
  <si>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</si>
  <si>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</si>
  <si>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</si>
  <si>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</si>
  <si>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</si>
  <si>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</si>
  <si>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</si>
  <si>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</si>
  <si>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</si>
  <si>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</si>
  <si>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</si>
  <si>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</si>
  <si>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</si>
  <si>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</si>
  <si>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</si>
  <si>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</si>
  <si>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</si>
  <si>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</si>
  <si>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</si>
  <si>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</si>
  <si>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</si>
  <si>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</si>
  <si>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</si>
  <si>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</si>
  <si>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</si>
  <si>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</si>
  <si>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</si>
  <si>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</si>
  <si>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</si>
  <si>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</si>
  <si>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</si>
  <si>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</si>
  <si>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</si>
  <si>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</si>
  <si>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</si>
  <si>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</si>
  <si>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</si>
  <si>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</si>
  <si>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</si>
  <si>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</si>
  <si>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</si>
  <si>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</si>
  <si>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</si>
  <si>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</si>
  <si>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</si>
  <si>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</si>
  <si>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</si>
  <si>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</si>
  <si>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</si>
  <si>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</si>
  <si>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</si>
  <si>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</si>
  <si>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</si>
  <si>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</si>
  <si>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</si>
  <si>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</si>
  <si>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</si>
  <si>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</si>
  <si>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</si>
  <si>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</si>
  <si>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</si>
  <si>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</si>
  <si>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</si>
  <si>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</si>
  <si>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</si>
  <si>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</si>
  <si>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</si>
  <si>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</si>
  <si>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</si>
  <si>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</si>
  <si>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</si>
  <si>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</si>
  <si>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</si>
  <si>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</si>
  <si>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</si>
  <si>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</si>
  <si>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</si>
  <si>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</si>
  <si>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</si>
  <si>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</si>
  <si>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</si>
  <si>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</si>
  <si>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</si>
  <si>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</si>
  <si>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</si>
  <si>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</si>
  <si>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</si>
  <si>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</si>
  <si>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</si>
  <si>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</si>
  <si>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</si>
  <si>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</si>
  <si>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</si>
  <si>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</si>
  <si>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</si>
  <si>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</si>
  <si>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</si>
  <si>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</si>
  <si>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</si>
  <si>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</si>
  <si>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</si>
  <si>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</si>
  <si>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</si>
  <si>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</si>
  <si>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</si>
  <si>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</si>
  <si>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</si>
  <si>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</si>
  <si>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</si>
  <si>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</si>
  <si>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</si>
  <si>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</si>
  <si>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</si>
  <si>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</si>
  <si>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</si>
  <si>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</si>
  <si>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</si>
  <si>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</si>
  <si>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</si>
  <si>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</si>
  <si>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</si>
  <si>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</si>
  <si>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</si>
  <si>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</si>
  <si>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</si>
  <si>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</si>
  <si>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</si>
  <si>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</si>
  <si>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</si>
  <si>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</si>
  <si>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</si>
  <si>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</si>
  <si>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</si>
  <si>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</si>
  <si>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</si>
  <si>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</si>
  <si>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</si>
  <si>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</si>
  <si>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</si>
  <si>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</si>
  <si>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</si>
  <si>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</si>
  <si>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</si>
  <si>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</si>
  <si>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</si>
  <si>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</si>
  <si>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</si>
  <si>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</si>
  <si>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</si>
  <si>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</si>
  <si>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</si>
  <si>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</si>
  <si>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</si>
  <si>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</si>
  <si>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</si>
  <si>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</si>
  <si>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</si>
  <si>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</si>
  <si>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</si>
  <si>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</si>
  <si>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</si>
  <si>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</si>
  <si>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</si>
  <si>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</si>
  <si>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</si>
  <si>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</si>
  <si>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</si>
  <si>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</si>
  <si>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</si>
  <si>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</si>
  <si>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</si>
  <si>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</si>
  <si>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</si>
  <si>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</si>
  <si>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</si>
  <si>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</si>
  <si>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</si>
  <si>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</si>
  <si>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</si>
  <si>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</si>
  <si>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</si>
  <si>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</si>
  <si>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</si>
  <si>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</si>
  <si>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</si>
  <si>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</si>
  <si>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</si>
  <si>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</si>
  <si>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</si>
  <si>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</si>
  <si>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</si>
  <si>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</si>
  <si>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</si>
  <si>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</si>
  <si>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</si>
  <si>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</si>
  <si>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</si>
  <si>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</si>
  <si>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</si>
  <si>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</si>
  <si>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</si>
  <si>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</si>
  <si>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</si>
  <si>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</si>
  <si>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</si>
  <si>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</si>
  <si>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</si>
  <si>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</si>
  <si>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</si>
  <si>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</si>
  <si>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</si>
  <si>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</si>
  <si>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</si>
  <si>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</si>
  <si>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</si>
  <si>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</si>
  <si>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</si>
  <si>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</si>
  <si>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</si>
  <si>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</si>
  <si>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</si>
  <si>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</si>
  <si>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</si>
  <si>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</si>
  <si>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</si>
  <si>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</si>
  <si>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</si>
  <si>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</si>
  <si>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</si>
  <si>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</si>
  <si>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</si>
  <si>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</si>
  <si>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</si>
  <si>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</si>
  <si>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</si>
  <si>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</si>
  <si>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</si>
  <si>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</si>
  <si>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</si>
  <si>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</si>
  <si>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</si>
  <si>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</si>
  <si>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</si>
  <si>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</si>
  <si>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</si>
  <si>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</si>
  <si>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</si>
  <si>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</si>
  <si>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</si>
  <si>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</si>
  <si>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</si>
  <si>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</si>
  <si>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</si>
  <si>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</si>
  <si>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</si>
  <si>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</si>
  <si>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</si>
  <si>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</si>
  <si>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</si>
  <si>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</si>
  <si>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</si>
  <si>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</si>
  <si>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</si>
  <si>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</si>
  <si>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</si>
  <si>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</si>
  <si>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</si>
  <si>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</si>
  <si>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</si>
  <si>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</si>
  <si>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</si>
  <si>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</si>
  <si>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</si>
  <si>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</si>
  <si>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</si>
  <si>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</si>
  <si>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</si>
  <si>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</si>
  <si>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</si>
  <si>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</si>
  <si>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</si>
  <si>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</si>
  <si>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</si>
  <si>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</si>
  <si>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</si>
  <si>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</si>
  <si>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</si>
  <si>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</si>
  <si>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</si>
  <si>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</si>
  <si>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</si>
  <si>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</si>
  <si>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</si>
  <si>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</si>
  <si>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</si>
  <si>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</si>
  <si>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</si>
  <si>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</si>
  <si>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</si>
  <si>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</si>
  <si>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</si>
  <si>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</si>
  <si>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</si>
  <si>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</si>
  <si>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</si>
  <si>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</si>
  <si>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</si>
  <si>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</si>
  <si>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</si>
  <si>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</si>
  <si>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</si>
  <si>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</si>
  <si>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</si>
  <si>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</si>
  <si>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</si>
  <si>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</si>
  <si>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</si>
  <si>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</si>
  <si>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</si>
  <si>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</si>
  <si>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</si>
  <si>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</si>
  <si>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</si>
  <si>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</si>
  <si>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</si>
  <si>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</si>
  <si>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</si>
  <si>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</si>
  <si>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</si>
  <si>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</si>
  <si>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</si>
  <si>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</si>
  <si>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</si>
  <si>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</si>
  <si>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</si>
  <si>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</si>
  <si>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</si>
  <si>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</si>
  <si>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</si>
  <si>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</si>
  <si>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</si>
  <si>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</si>
  <si>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</si>
  <si>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</si>
  <si>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</si>
  <si>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</si>
  <si>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</si>
  <si>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</si>
  <si>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</si>
  <si>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</si>
  <si>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</si>
  <si>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</si>
  <si>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</si>
  <si>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</si>
  <si>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</si>
  <si>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</si>
  <si>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</si>
  <si>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</si>
  <si>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</si>
  <si>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</si>
  <si>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</si>
  <si>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</si>
  <si>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</si>
  <si>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</si>
  <si>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</si>
  <si>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</si>
  <si>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</si>
  <si>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</si>
  <si>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</si>
  <si>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</si>
  <si>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</si>
  <si>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</si>
  <si>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</si>
  <si>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</si>
  <si>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</si>
  <si>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</si>
  <si>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</si>
  <si>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</si>
  <si>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</si>
  <si>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</si>
  <si>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</si>
  <si>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</si>
  <si>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</si>
  <si>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</si>
  <si>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</si>
  <si>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</si>
  <si>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</si>
  <si>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</si>
  <si>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</si>
  <si>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</si>
  <si>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</si>
  <si>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</si>
  <si>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</si>
  <si>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</si>
  <si>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</si>
  <si>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</si>
  <si>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</si>
  <si>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</si>
  <si>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</si>
  <si>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</si>
  <si>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</si>
  <si>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</si>
  <si>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</si>
  <si>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</si>
  <si>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</si>
  <si>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</si>
  <si>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</si>
  <si>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</si>
  <si>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</si>
  <si>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</si>
  <si>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</si>
  <si>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</si>
  <si>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</si>
  <si>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</si>
  <si>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</si>
  <si>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</si>
  <si>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</si>
  <si>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</si>
  <si>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</si>
  <si>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</si>
  <si>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</si>
  <si>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</si>
  <si>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</si>
  <si>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</si>
  <si>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</si>
  <si>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</si>
  <si>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</si>
  <si>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</si>
  <si>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</si>
  <si>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</si>
  <si>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</si>
  <si>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</si>
  <si>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</si>
  <si>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</si>
  <si>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</si>
  <si>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</si>
  <si>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</si>
  <si>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</si>
  <si>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</si>
  <si>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</si>
  <si>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</si>
  <si>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</si>
  <si>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</si>
  <si>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</si>
  <si>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</si>
  <si>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</si>
  <si>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</si>
  <si>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</si>
  <si>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</si>
  <si>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</si>
  <si>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</si>
  <si>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</si>
  <si>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</si>
  <si>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</si>
  <si>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</si>
  <si>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</si>
  <si>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</si>
  <si>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</si>
  <si>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</si>
  <si>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</si>
  <si>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</si>
  <si>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</si>
  <si>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</si>
  <si>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</si>
  <si>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</si>
  <si>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</si>
  <si>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</si>
  <si>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</si>
  <si>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</si>
  <si>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</si>
  <si>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</si>
  <si>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</si>
  <si>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</si>
  <si>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</si>
  <si>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</si>
  <si>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</si>
  <si>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</si>
  <si>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</si>
  <si>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</si>
  <si>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</si>
  <si>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</si>
  <si>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</si>
  <si>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</si>
  <si>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</si>
  <si>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</si>
  <si>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</si>
  <si>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</si>
  <si>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</si>
  <si>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</si>
  <si>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</si>
  <si>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</si>
  <si>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</si>
  <si>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</si>
  <si>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</si>
  <si>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</si>
  <si>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</si>
  <si>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</si>
  <si>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</si>
  <si>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</si>
  <si>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</si>
  <si>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</si>
  <si>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</si>
  <si>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</si>
  <si>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</si>
  <si>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</si>
  <si>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</si>
  <si>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</si>
  <si>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</si>
  <si>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</si>
  <si>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</si>
  <si>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</si>
  <si>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</si>
  <si>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</si>
  <si>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</si>
  <si>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</si>
  <si>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</si>
  <si>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</si>
  <si>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</si>
  <si>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</si>
  <si>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</si>
  <si>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</si>
  <si>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</si>
  <si>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</si>
  <si>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</si>
  <si>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</si>
  <si>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</si>
  <si>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</si>
  <si>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</si>
  <si>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</si>
  <si>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</si>
  <si>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</si>
  <si>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</si>
  <si>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</si>
  <si>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</si>
  <si>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</si>
  <si>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</si>
  <si>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</si>
  <si>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</si>
  <si>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</si>
  <si>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</si>
  <si>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</si>
  <si>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</si>
  <si>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</si>
  <si>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</si>
  <si>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</si>
  <si>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</si>
  <si>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</si>
  <si>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</si>
  <si>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</si>
  <si>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</si>
  <si>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</si>
  <si>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</si>
  <si>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</si>
  <si>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</si>
  <si>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</si>
  <si>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</si>
  <si>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</si>
  <si>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</si>
  <si>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</si>
  <si>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</si>
  <si>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</si>
  <si>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</si>
  <si>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</si>
  <si>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</si>
  <si>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</si>
  <si>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</si>
  <si>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</si>
  <si>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</si>
  <si>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</si>
  <si>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</si>
  <si>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</si>
  <si>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</si>
  <si>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</si>
  <si>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</si>
  <si>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</si>
  <si>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</si>
  <si>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</si>
  <si>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</si>
  <si>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</si>
  <si>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</si>
  <si>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</si>
  <si>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</si>
  <si>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</si>
  <si>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</si>
  <si>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</si>
  <si>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</si>
  <si>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</si>
  <si>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</si>
  <si>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</si>
  <si>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</si>
  <si>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</si>
  <si>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</si>
  <si>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</si>
  <si>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</si>
  <si>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</si>
  <si>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</si>
  <si>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</si>
  <si>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</si>
  <si>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</si>
  <si>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</si>
  <si>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</si>
  <si>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</si>
  <si>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</si>
  <si>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</si>
  <si>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</si>
  <si>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</si>
  <si>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</si>
  <si>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</si>
  <si>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</si>
  <si>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</si>
  <si>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</si>
  <si>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</si>
  <si>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</si>
  <si>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</si>
  <si>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</si>
  <si>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</si>
  <si>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</si>
  <si>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</si>
  <si>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</si>
  <si>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</si>
  <si>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</si>
  <si>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</si>
  <si>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</si>
  <si>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</si>
  <si>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</si>
  <si>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</si>
  <si>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</si>
  <si>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</si>
  <si>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</si>
  <si>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</si>
  <si>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</si>
  <si>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</si>
  <si>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</si>
  <si>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</si>
  <si>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</si>
  <si>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</si>
  <si>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</si>
  <si>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</si>
  <si>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</si>
  <si>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</si>
  <si>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</si>
  <si>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</si>
  <si>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</si>
  <si>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</si>
  <si>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</si>
  <si>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</si>
  <si>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</si>
  <si>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</si>
  <si>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</si>
  <si>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</si>
  <si>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</si>
  <si>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</si>
  <si>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</si>
  <si>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</si>
  <si>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</si>
  <si>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</si>
  <si>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</si>
  <si>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</si>
  <si>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</si>
  <si>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</si>
  <si>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</si>
  <si>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</si>
  <si>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</si>
  <si>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</si>
  <si>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</si>
  <si>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</si>
  <si>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</si>
  <si>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</si>
  <si>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</si>
  <si>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</si>
  <si>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</si>
  <si>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</si>
  <si>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</si>
  <si>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</si>
  <si>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</si>
  <si>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</si>
  <si>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</si>
  <si>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</si>
  <si>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</si>
  <si>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</si>
  <si>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</si>
  <si>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</si>
  <si>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</si>
  <si>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</si>
  <si>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</si>
  <si>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</si>
  <si>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</si>
  <si>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</si>
  <si>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</si>
  <si>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</si>
  <si>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</si>
  <si>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</si>
  <si>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</si>
  <si>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</si>
  <si>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</si>
  <si>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</si>
  <si>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</si>
  <si>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</si>
  <si>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</si>
  <si>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</si>
  <si>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</si>
  <si>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</si>
  <si>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</si>
  <si>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</si>
  <si>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</si>
  <si>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</si>
  <si>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</si>
  <si>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</si>
  <si>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</si>
  <si>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</si>
  <si>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</si>
  <si>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</si>
  <si>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</si>
  <si>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</si>
  <si>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</si>
  <si>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</si>
  <si>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</si>
  <si>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</si>
  <si>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</si>
  <si>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</si>
  <si>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</si>
  <si>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</si>
  <si>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</si>
  <si>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</si>
  <si>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</si>
  <si>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</si>
  <si>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</si>
  <si>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</si>
  <si>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</si>
  <si>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</si>
  <si>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</si>
  <si>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</si>
  <si>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</si>
  <si>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</si>
  <si>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</si>
  <si>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</si>
  <si>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</si>
  <si>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</si>
  <si>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</si>
  <si>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</si>
  <si>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</si>
  <si>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</si>
  <si>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</si>
  <si>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</si>
  <si>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</si>
  <si>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</si>
  <si>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</si>
  <si>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</si>
  <si>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</si>
  <si>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</si>
  <si>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</si>
  <si>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</si>
  <si>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</si>
  <si>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</si>
  <si>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</si>
  <si>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</si>
  <si>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</si>
  <si>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</si>
  <si>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</si>
  <si>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</si>
  <si>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</si>
  <si>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</si>
  <si>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</si>
  <si>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</si>
  <si>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</si>
  <si>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</si>
  <si>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</si>
  <si>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</si>
  <si>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</si>
  <si>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</si>
  <si>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</si>
  <si>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</si>
  <si>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</si>
  <si>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</si>
  <si>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</si>
  <si>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</si>
  <si>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</si>
  <si>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</si>
  <si>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</si>
  <si>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</si>
  <si>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</si>
  <si>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</si>
  <si>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</si>
  <si>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</si>
  <si>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</si>
  <si>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</si>
  <si>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</si>
  <si>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</si>
  <si>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</si>
  <si>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</si>
  <si>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</si>
  <si>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</si>
  <si>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</si>
  <si>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</si>
  <si>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</si>
  <si>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</si>
  <si>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</si>
  <si>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</si>
  <si>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</si>
  <si>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</si>
  <si>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</si>
  <si>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</si>
  <si>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</si>
  <si>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</si>
  <si>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</si>
  <si>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</si>
  <si>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</si>
  <si>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</si>
  <si>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</si>
  <si>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</si>
  <si>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</si>
  <si>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</si>
  <si>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</si>
  <si>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</si>
  <si>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</si>
  <si>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</si>
  <si>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</si>
  <si>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</si>
  <si>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</si>
  <si>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</si>
  <si>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</si>
  <si>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</si>
  <si>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</si>
  <si>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</si>
  <si>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</si>
  <si>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</si>
  <si>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</si>
  <si>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</si>
  <si>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</si>
  <si>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</si>
  <si>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</si>
  <si>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</si>
  <si>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</si>
  <si>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</si>
  <si>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</si>
  <si>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</si>
  <si>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</si>
  <si>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</si>
  <si>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</si>
  <si>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</si>
  <si>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</si>
  <si>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</si>
  <si>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</si>
  <si>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</si>
  <si>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</si>
  <si>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</si>
  <si>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</si>
  <si>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</si>
  <si>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</si>
  <si>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</si>
  <si>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</si>
  <si>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</si>
  <si>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</si>
  <si>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</si>
  <si>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</si>
  <si>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</si>
  <si>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</si>
  <si>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</si>
  <si>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</si>
  <si>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</si>
  <si>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</si>
  <si>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</si>
  <si>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</si>
  <si>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</si>
  <si>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</si>
  <si>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</si>
  <si>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</si>
  <si>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</si>
  <si>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</si>
  <si>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</si>
  <si>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</si>
  <si>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</si>
  <si>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</si>
  <si>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</si>
  <si>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</si>
  <si>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</si>
  <si>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</si>
  <si>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</si>
  <si>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</si>
  <si>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</si>
  <si>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</si>
  <si>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</si>
  <si>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</si>
  <si>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</si>
  <si>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</si>
  <si>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</si>
  <si>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</si>
  <si>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</si>
  <si>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</si>
  <si>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</si>
  <si>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</si>
  <si>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</si>
  <si>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</si>
  <si>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</si>
  <si>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</si>
  <si>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</si>
  <si>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</si>
  <si>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</si>
  <si>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</si>
  <si>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</si>
  <si>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</si>
  <si>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</si>
  <si>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</si>
  <si>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</si>
  <si>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</si>
  <si>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</si>
  <si>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</si>
  <si>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</si>
  <si>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</si>
  <si>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</si>
  <si>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</si>
  <si>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</si>
  <si>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</si>
  <si>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</si>
  <si>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</si>
  <si>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</si>
  <si>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</si>
  <si>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</si>
  <si>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</si>
  <si>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</si>
  <si>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</si>
  <si>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</si>
  <si>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</si>
  <si>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</si>
  <si>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</si>
  <si>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</si>
  <si>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</si>
  <si>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</si>
  <si>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</si>
  <si>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</si>
  <si>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</si>
  <si>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</si>
  <si>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</si>
  <si>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</si>
  <si>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</si>
  <si>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</si>
  <si>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</si>
  <si>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</si>
  <si>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</si>
  <si>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</si>
  <si>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</si>
  <si>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</si>
  <si>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</si>
  <si>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</si>
  <si>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</si>
  <si>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</si>
  <si>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</si>
  <si>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</si>
  <si>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</si>
  <si>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</si>
  <si>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</si>
  <si>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</si>
  <si>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</si>
  <si>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</si>
  <si>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</si>
  <si>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</si>
  <si>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</si>
  <si>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</si>
  <si>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</si>
  <si>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</si>
  <si>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</si>
  <si>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</si>
  <si>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</si>
  <si>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</si>
  <si>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</si>
  <si>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</si>
  <si>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</si>
  <si>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</si>
  <si>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</si>
  <si>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</si>
  <si>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</si>
  <si>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</si>
  <si>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</si>
  <si>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</si>
  <si>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</si>
  <si>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</si>
  <si>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</si>
  <si>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</si>
  <si>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</si>
  <si>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</si>
  <si>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</si>
  <si>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</si>
  <si>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</si>
  <si>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</si>
  <si>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</si>
  <si>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</si>
  <si>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</si>
  <si>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</si>
  <si>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</si>
  <si>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</si>
  <si>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</si>
  <si>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</si>
  <si>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</si>
  <si>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</si>
  <si>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</si>
  <si>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</si>
  <si>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</si>
  <si>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</si>
  <si>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</si>
  <si>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</si>
  <si>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</si>
  <si>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</si>
  <si>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</si>
  <si>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</si>
  <si>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</si>
  <si>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</si>
  <si>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</si>
  <si>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</si>
  <si>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</si>
  <si>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</si>
  <si>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</si>
  <si>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</si>
  <si>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</si>
  <si>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</si>
  <si>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</si>
  <si>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</si>
  <si>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</si>
  <si>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</si>
  <si>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</si>
  <si>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</si>
  <si>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</si>
  <si>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</si>
  <si>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</si>
  <si>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</si>
  <si>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</si>
  <si>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</si>
  <si>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</si>
  <si>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</si>
  <si>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</si>
  <si>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</si>
  <si>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</si>
  <si>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</si>
  <si>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</si>
  <si>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</si>
  <si>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</si>
  <si>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</si>
  <si>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</si>
  <si>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</si>
  <si>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</si>
  <si>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</si>
  <si>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</si>
  <si>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</si>
  <si>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</si>
  <si>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</si>
  <si>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</si>
  <si>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</si>
  <si>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</si>
  <si>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</si>
  <si>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</si>
  <si>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</si>
  <si>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</si>
  <si>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</si>
  <si>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</si>
  <si>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</si>
  <si>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</si>
  <si>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</si>
  <si>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</si>
  <si>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</si>
  <si>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</si>
  <si>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</si>
  <si>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</si>
  <si>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</si>
  <si>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</si>
  <si>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</si>
  <si>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</si>
  <si>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</si>
  <si>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</si>
  <si>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</si>
  <si>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</si>
  <si>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</si>
  <si>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</si>
  <si>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</si>
  <si>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</si>
  <si>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</si>
  <si>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</si>
  <si>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</si>
  <si>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</si>
  <si>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</si>
  <si>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</si>
  <si>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</si>
  <si>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</si>
  <si>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</si>
  <si>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</si>
  <si>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</si>
  <si>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</si>
  <si>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</si>
  <si>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</si>
  <si>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</si>
  <si>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</si>
  <si>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</si>
  <si>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</si>
  <si>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</si>
  <si>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</si>
  <si>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</si>
  <si>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</si>
  <si>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</si>
  <si>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</si>
  <si>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</si>
  <si>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</si>
  <si>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</si>
  <si>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</si>
  <si>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</si>
  <si>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</si>
  <si>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</si>
  <si>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</si>
  <si>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</si>
  <si>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</si>
  <si>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</si>
  <si>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</si>
  <si>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</si>
  <si>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</si>
  <si>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</si>
  <si>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</si>
  <si>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</si>
  <si>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</si>
  <si>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</si>
  <si>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</si>
  <si>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</si>
  <si>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</si>
  <si>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</si>
  <si>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</si>
  <si>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</si>
  <si>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</si>
  <si>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</si>
  <si>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</si>
  <si>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</si>
  <si>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</si>
  <si>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</si>
  <si>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</si>
  <si>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</si>
  <si>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</si>
  <si>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</si>
  <si>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</si>
  <si>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</si>
  <si>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</si>
  <si>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</si>
  <si>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</si>
  <si>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</si>
  <si>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</si>
  <si>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</si>
  <si>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</si>
  <si>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</si>
  <si>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</si>
  <si>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</si>
  <si>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</si>
  <si>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</si>
  <si>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</si>
  <si>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</si>
  <si>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</si>
  <si>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</si>
  <si>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</si>
  <si>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</si>
  <si>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</si>
  <si>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</si>
  <si>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</si>
  <si>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</si>
  <si>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</si>
  <si>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</si>
  <si>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</si>
  <si>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</si>
  <si>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</si>
  <si>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</si>
  <si>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</si>
  <si>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</si>
  <si>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</si>
  <si>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</si>
  <si>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</si>
  <si>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</si>
  <si>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</si>
  <si>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</si>
  <si>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</si>
  <si>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</si>
  <si>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</si>
  <si>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</si>
  <si>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</si>
  <si>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</si>
  <si>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</si>
  <si>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</si>
  <si>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</si>
  <si>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</si>
  <si>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</si>
  <si>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</si>
  <si>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</si>
  <si>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</si>
  <si>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</si>
  <si>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</si>
  <si>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</si>
  <si>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</si>
  <si>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</si>
  <si>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</si>
  <si>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</si>
  <si>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</si>
  <si>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</si>
  <si>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</si>
  <si>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</si>
  <si>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</si>
  <si>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</si>
  <si>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</si>
  <si>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</si>
  <si>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</si>
  <si>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</si>
  <si>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</si>
  <si>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</si>
  <si>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</si>
  <si>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</si>
  <si>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</si>
  <si>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</si>
  <si>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</si>
  <si>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</si>
  <si>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</si>
  <si>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</si>
  <si>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</si>
  <si>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</si>
  <si>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</si>
  <si>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</si>
  <si>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</si>
  <si>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</si>
  <si>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</si>
  <si>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</si>
  <si>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</si>
  <si>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</si>
  <si>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</si>
  <si>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</si>
  <si>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</si>
  <si>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</si>
  <si>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</si>
  <si>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</si>
  <si>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</si>
  <si>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</si>
  <si>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</si>
  <si>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</si>
  <si>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</si>
  <si>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</si>
  <si>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</si>
  <si>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</si>
  <si>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</si>
  <si>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</si>
  <si>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</si>
  <si>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</si>
  <si>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</si>
  <si>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</si>
  <si>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</si>
  <si>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</si>
  <si>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</si>
  <si>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</si>
  <si>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</si>
  <si>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</si>
  <si>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</si>
  <si>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</si>
  <si>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</si>
  <si>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</si>
  <si>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</si>
  <si>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</si>
  <si>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</si>
  <si>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</si>
  <si>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</si>
  <si>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</si>
  <si>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</si>
  <si>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</si>
  <si>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</si>
  <si>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</si>
  <si>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</si>
  <si>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</si>
  <si>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</si>
  <si>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</si>
  <si>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</si>
  <si>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</si>
  <si>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</si>
  <si>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</si>
  <si>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</si>
  <si>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</si>
  <si>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</si>
  <si>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</si>
  <si>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</si>
  <si>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</si>
  <si>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</si>
  <si>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</si>
  <si>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</si>
  <si>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</si>
  <si>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</si>
  <si>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</si>
  <si>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</si>
  <si>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</si>
  <si>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</si>
  <si>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</si>
  <si>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</si>
  <si>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</si>
  <si>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</si>
  <si>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</si>
  <si>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</si>
  <si>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</si>
  <si>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</si>
  <si>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</si>
  <si>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</si>
  <si>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</si>
  <si>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</si>
  <si>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</si>
  <si>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</si>
  <si>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</si>
  <si>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</si>
  <si>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</si>
  <si>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</si>
  <si>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</si>
  <si>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</si>
  <si>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</si>
  <si>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</si>
  <si>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</si>
  <si>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</si>
  <si>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</si>
  <si>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</si>
  <si>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</si>
  <si>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</si>
  <si>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</si>
  <si>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</si>
  <si>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</si>
  <si>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</si>
  <si>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</si>
  <si>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</si>
  <si>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</si>
  <si>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</si>
  <si>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</si>
  <si>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</si>
  <si>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</si>
  <si>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</si>
  <si>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</si>
  <si>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</si>
  <si>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</si>
  <si>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</si>
  <si>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</si>
  <si>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</si>
  <si>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</si>
  <si>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</si>
  <si>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</si>
  <si>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</si>
  <si>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</si>
  <si>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</si>
  <si>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</si>
  <si>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</si>
  <si>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</si>
  <si>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</si>
  <si>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</si>
  <si>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</si>
  <si>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</si>
  <si>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</si>
  <si>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</si>
  <si>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</si>
  <si>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</si>
  <si>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</si>
  <si>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</si>
  <si>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</si>
  <si>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</si>
  <si>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</si>
  <si>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</si>
  <si>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</si>
  <si>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</si>
  <si>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</si>
  <si>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</si>
  <si>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</si>
  <si>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</si>
  <si>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</si>
  <si>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</si>
  <si>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</si>
  <si>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</si>
  <si>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</si>
  <si>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</si>
  <si>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</si>
  <si>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</si>
  <si>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</si>
  <si>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</si>
  <si>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</si>
  <si>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</si>
  <si>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</si>
  <si>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</si>
  <si>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</si>
  <si>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</si>
  <si>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</si>
  <si>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</si>
  <si>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</si>
  <si>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</si>
  <si>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</si>
  <si>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</si>
  <si>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</si>
  <si>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</si>
  <si>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</si>
  <si>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</si>
  <si>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</si>
  <si>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</si>
  <si>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</si>
  <si>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</si>
  <si>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</si>
  <si>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</si>
  <si>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</si>
  <si>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</si>
  <si>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</si>
  <si>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</si>
  <si>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</si>
  <si>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</si>
  <si>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</si>
  <si>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</si>
  <si>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</si>
  <si>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</si>
  <si>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</si>
  <si>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</si>
  <si>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</si>
  <si>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</si>
  <si>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</si>
  <si>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</si>
  <si>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</si>
  <si>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</si>
  <si>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</si>
  <si>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</si>
  <si>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</si>
  <si>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</si>
  <si>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</si>
  <si>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</si>
  <si>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</si>
  <si>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</si>
  <si>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</si>
  <si>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</si>
  <si>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</si>
  <si>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</si>
  <si>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</si>
  <si>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</si>
  <si>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</si>
  <si>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</si>
  <si>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</si>
  <si>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</si>
  <si>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</si>
  <si>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</si>
  <si>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</si>
  <si>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</si>
  <si>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</si>
  <si>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</si>
  <si>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</si>
  <si>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</si>
  <si>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</si>
  <si>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</si>
  <si>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</si>
  <si>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</si>
  <si>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</si>
  <si>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</si>
  <si>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</si>
  <si>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</si>
  <si>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</si>
  <si>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</si>
  <si>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</si>
  <si>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</si>
  <si>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</si>
  <si>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</si>
  <si>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</si>
  <si>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</si>
  <si>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</si>
  <si>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</si>
  <si>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</si>
  <si>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</si>
  <si>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</si>
  <si>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</si>
  <si>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</si>
  <si>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</si>
  <si>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</si>
  <si>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</si>
  <si>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</si>
  <si>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</si>
  <si>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</si>
  <si>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</si>
  <si>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</si>
  <si>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</si>
  <si>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</si>
  <si>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</si>
  <si>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</si>
  <si>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</si>
  <si>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</si>
  <si>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</si>
  <si>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</si>
  <si>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</si>
  <si>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</si>
  <si>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</si>
  <si>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</si>
  <si>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</si>
  <si>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</si>
  <si>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</si>
  <si>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</si>
  <si>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</si>
  <si>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</si>
  <si>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</si>
  <si>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</si>
  <si>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</si>
  <si>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</si>
  <si>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</si>
  <si>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</si>
  <si>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</si>
  <si>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</si>
  <si>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</si>
  <si>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</si>
  <si>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</si>
  <si>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</si>
  <si>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</si>
  <si>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</si>
  <si>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</si>
  <si>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</si>
  <si>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</si>
  <si>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</si>
  <si>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</si>
  <si>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</si>
  <si>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</si>
  <si>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</si>
  <si>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</si>
  <si>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</si>
  <si>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</si>
  <si>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</si>
  <si>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</si>
  <si>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</si>
  <si>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</si>
  <si>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</si>
  <si>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</si>
  <si>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</si>
  <si>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</si>
  <si>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</si>
  <si>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</si>
  <si>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</si>
  <si>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</si>
  <si>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</si>
  <si>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</si>
  <si>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</si>
  <si>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</si>
  <si>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</si>
  <si>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</si>
  <si>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</si>
  <si>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</si>
  <si>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</si>
  <si>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</si>
  <si>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</si>
  <si>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</si>
  <si>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</si>
  <si>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</si>
  <si>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</si>
  <si>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</si>
  <si>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</si>
  <si>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</si>
  <si>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</si>
  <si>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</si>
  <si>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</si>
  <si>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</si>
  <si>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</si>
  <si>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</si>
  <si>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</si>
  <si>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</si>
  <si>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</si>
  <si>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</si>
  <si>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</si>
  <si>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</si>
  <si>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</si>
  <si>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</si>
  <si>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</si>
  <si>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</si>
  <si>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</si>
  <si>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</si>
  <si>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</si>
  <si>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</si>
  <si>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</si>
  <si>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</si>
  <si>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</si>
  <si>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</si>
  <si>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</si>
  <si>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</si>
  <si>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</si>
  <si>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</si>
  <si>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</si>
  <si>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</si>
  <si>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</si>
  <si>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</si>
  <si>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</si>
  <si>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</si>
  <si>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</si>
  <si>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</si>
  <si>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</si>
  <si>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</si>
  <si>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</si>
  <si>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</si>
  <si>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</si>
  <si>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</si>
  <si>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</si>
  <si>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</si>
  <si>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</si>
  <si>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</si>
  <si>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</si>
  <si>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</si>
  <si>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</si>
  <si>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</si>
  <si>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</si>
  <si>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</si>
  <si>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</si>
  <si>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</si>
  <si>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</si>
  <si>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</si>
  <si>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</si>
  <si>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</si>
  <si>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</si>
  <si>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</si>
  <si>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</si>
  <si>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</si>
  <si>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</si>
  <si>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</si>
  <si>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</si>
  <si>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</si>
  <si>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</si>
  <si>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</si>
  <si>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</si>
  <si>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</si>
  <si>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</si>
  <si>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</si>
  <si>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</si>
  <si>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</si>
  <si>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</si>
  <si>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</si>
  <si>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</si>
  <si>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</si>
  <si>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</si>
  <si>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</si>
  <si>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</si>
  <si>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</si>
  <si>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</si>
  <si>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</si>
  <si>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</si>
  <si>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</si>
  <si>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</si>
  <si>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</si>
  <si>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</si>
  <si>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</si>
  <si>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</si>
  <si>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</si>
  <si>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</si>
  <si>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</si>
  <si>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</si>
  <si>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</si>
  <si>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</si>
  <si>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</si>
  <si>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</si>
  <si>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</si>
  <si>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</si>
  <si>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</si>
  <si>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</si>
  <si>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</si>
  <si>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</si>
  <si>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</si>
  <si>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</si>
  <si>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</si>
  <si>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</si>
  <si>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</si>
  <si>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</si>
  <si>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</si>
  <si>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</si>
  <si>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</si>
  <si>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</si>
  <si>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</si>
  <si>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</si>
  <si>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</si>
  <si>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</si>
  <si>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</si>
  <si>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</si>
  <si>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</si>
  <si>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</si>
  <si>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</si>
  <si>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</si>
  <si>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</si>
  <si>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</si>
  <si>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</si>
  <si>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</si>
  <si>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</si>
  <si>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</si>
  <si>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</si>
  <si>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</si>
  <si>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</si>
  <si>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</si>
  <si>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</si>
  <si>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</si>
  <si>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</si>
  <si>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</si>
  <si>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</si>
  <si>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</si>
  <si>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</si>
  <si>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</si>
  <si>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</si>
  <si>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</si>
  <si>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</si>
  <si>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</si>
  <si>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</si>
  <si>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</si>
  <si>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</si>
  <si>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</si>
  <si>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</si>
  <si>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</si>
  <si>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</si>
  <si>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</si>
  <si>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</si>
  <si>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</si>
  <si>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</si>
  <si>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</si>
  <si>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</si>
  <si>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</si>
  <si>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</si>
  <si>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</si>
  <si>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</si>
  <si>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</si>
  <si>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</si>
  <si>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</si>
  <si>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</si>
  <si>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</si>
  <si>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</si>
  <si>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</si>
  <si>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</si>
  <si>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</si>
  <si>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</si>
  <si>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</si>
  <si>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</si>
  <si>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</si>
  <si>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</si>
  <si>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</si>
  <si>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</si>
  <si>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</si>
  <si>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</si>
  <si>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</si>
  <si>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</si>
  <si>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</si>
  <si>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</si>
  <si>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</si>
  <si>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</si>
  <si>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</si>
  <si>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</si>
  <si>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</si>
  <si>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</si>
  <si>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</si>
  <si>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</si>
  <si>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</si>
  <si>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</si>
  <si>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</si>
  <si>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</si>
  <si>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</si>
  <si>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</si>
  <si>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</si>
  <si>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</si>
  <si>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</si>
  <si>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</si>
  <si>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</si>
  <si>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</si>
  <si>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</si>
  <si>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</si>
  <si>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</si>
  <si>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</si>
  <si>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</si>
  <si>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</si>
  <si>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</si>
  <si>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</si>
  <si>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</si>
  <si>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</si>
  <si>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</si>
  <si>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</si>
  <si>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</si>
  <si>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</si>
  <si>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</si>
  <si>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</si>
  <si>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</si>
  <si>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</si>
  <si>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</si>
  <si>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</si>
  <si>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</si>
  <si>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</si>
  <si>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</si>
  <si>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</si>
  <si>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</si>
  <si>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</si>
  <si>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</si>
  <si>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</si>
  <si>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</si>
  <si>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</si>
  <si>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</si>
  <si>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</si>
  <si>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</si>
  <si>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</si>
  <si>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</si>
  <si>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</si>
  <si>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</si>
  <si>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</si>
  <si>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</si>
  <si>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</si>
  <si>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</si>
  <si>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</si>
  <si>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</si>
  <si>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</si>
  <si>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</si>
  <si>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</si>
  <si>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</si>
  <si>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</si>
  <si>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</si>
  <si>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</si>
  <si>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</si>
  <si>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</si>
  <si>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</si>
  <si>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</si>
  <si>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</si>
  <si>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</si>
  <si>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</si>
  <si>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</si>
  <si>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</si>
  <si>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</si>
  <si>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</si>
  <si>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</si>
  <si>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</si>
  <si>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</si>
  <si>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</si>
  <si>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</si>
  <si>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</si>
  <si>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</si>
  <si>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</si>
  <si>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</si>
  <si>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</si>
  <si>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</si>
  <si>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</si>
  <si>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</si>
  <si>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</si>
  <si>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</si>
  <si>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</si>
  <si>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</si>
  <si>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</si>
  <si>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</si>
  <si>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</si>
  <si>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</si>
  <si>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</si>
  <si>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</si>
  <si>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</si>
  <si>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</si>
  <si>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</si>
  <si>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</si>
  <si>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</si>
  <si>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</si>
  <si>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</si>
  <si>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</si>
  <si>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</si>
  <si>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</si>
  <si>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</si>
  <si>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</si>
  <si>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</si>
  <si>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</si>
  <si>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</si>
  <si>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</si>
  <si>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</si>
  <si>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</si>
  <si>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</si>
  <si>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</si>
  <si>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</si>
  <si>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</si>
  <si>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</si>
  <si>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</si>
  <si>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</si>
  <si>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</si>
  <si>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</si>
  <si>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</si>
  <si>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</si>
  <si>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</si>
  <si>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</si>
  <si>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</si>
  <si>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</si>
  <si>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</si>
  <si>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</si>
  <si>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</si>
  <si>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</si>
  <si>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</si>
  <si>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</si>
  <si>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</si>
  <si>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</si>
  <si>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</si>
  <si>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</si>
  <si>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</si>
  <si>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</si>
  <si>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</si>
  <si>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</si>
  <si>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</si>
  <si>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</si>
  <si>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</si>
  <si>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</si>
  <si>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</si>
  <si>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</si>
  <si>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</si>
  <si>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</si>
  <si>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</si>
  <si>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</si>
  <si>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</si>
  <si>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</si>
  <si>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</si>
  <si>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</si>
  <si>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</si>
  <si>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</si>
  <si>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</si>
  <si>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</si>
  <si>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</si>
  <si>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</si>
  <si>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</si>
  <si>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</si>
  <si>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</si>
  <si>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</si>
  <si>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</si>
  <si>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</si>
  <si>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</si>
  <si>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</si>
  <si>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</si>
  <si>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</si>
  <si>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</si>
  <si>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</si>
  <si>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</si>
  <si>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</si>
  <si>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</si>
  <si>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</si>
  <si>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</si>
  <si>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</si>
  <si>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</si>
  <si>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</si>
  <si>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</si>
  <si>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</si>
  <si>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</si>
  <si>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</si>
  <si>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</si>
  <si>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</si>
  <si>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</si>
  <si>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</si>
  <si>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</si>
  <si>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</si>
  <si>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</si>
  <si>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</si>
  <si>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</si>
  <si>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</si>
  <si>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</si>
  <si>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</si>
  <si>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</si>
  <si>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</si>
  <si>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</si>
  <si>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</si>
  <si>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</si>
  <si>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</si>
  <si>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</si>
  <si>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</si>
  <si>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</si>
  <si>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</si>
  <si>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</si>
  <si>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</si>
  <si>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</si>
  <si>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</si>
  <si>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</si>
  <si>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</si>
  <si>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</si>
  <si>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</si>
  <si>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</si>
  <si>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</si>
  <si>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</si>
  <si>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</si>
  <si>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</si>
  <si>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</si>
  <si>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</si>
  <si>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</si>
  <si>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</si>
  <si>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</si>
  <si>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</si>
  <si>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</si>
  <si>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</si>
  <si>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</si>
  <si>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</si>
  <si>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</si>
  <si>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</si>
  <si>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</si>
  <si>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</si>
  <si>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</si>
  <si>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</si>
  <si>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</si>
  <si>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</si>
  <si>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</si>
  <si>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</si>
  <si>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</si>
  <si>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</si>
  <si>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</si>
  <si>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</si>
  <si>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</si>
  <si>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</si>
  <si>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</si>
  <si>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</si>
  <si>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</si>
  <si>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</si>
  <si>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</si>
  <si>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</si>
  <si>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</si>
  <si>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</si>
  <si>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</si>
  <si>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</si>
  <si>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</si>
  <si>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</si>
  <si>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</si>
  <si>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</si>
  <si>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</si>
  <si>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</si>
  <si>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</si>
  <si>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</si>
  <si>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</si>
  <si>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</si>
  <si>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</si>
  <si>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</si>
  <si>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</si>
  <si>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</si>
  <si>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</si>
  <si>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</si>
  <si>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</si>
  <si>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</si>
  <si>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</si>
  <si>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</si>
  <si>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</si>
  <si>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</si>
  <si>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</si>
  <si>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</si>
  <si>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</si>
  <si>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</si>
  <si>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</si>
  <si>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</si>
  <si>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</si>
  <si>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</si>
  <si>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</si>
  <si>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</si>
  <si>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</si>
  <si>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</si>
  <si>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</si>
  <si>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</si>
  <si>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</si>
  <si>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</si>
  <si>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</si>
  <si>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</si>
  <si>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</si>
  <si>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</si>
  <si>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</si>
  <si>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</si>
  <si>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</si>
  <si>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</si>
  <si>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</si>
  <si>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</si>
  <si>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</si>
  <si>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</si>
  <si>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</si>
  <si>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</si>
  <si>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</si>
  <si>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</si>
  <si>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</si>
  <si>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</si>
  <si>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</si>
  <si>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</si>
  <si>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</si>
  <si>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</si>
  <si>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</si>
  <si>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</si>
  <si>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</si>
  <si>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</si>
  <si>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</si>
  <si>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</si>
  <si>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</si>
  <si>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</si>
  <si>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</si>
  <si>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</si>
  <si>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</si>
  <si>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</si>
  <si>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</si>
  <si>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</si>
  <si>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</si>
  <si>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</si>
  <si>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</si>
  <si>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</si>
  <si>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</si>
  <si>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</si>
  <si>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</si>
  <si>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</si>
  <si>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</si>
  <si>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</si>
  <si>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</si>
  <si>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</si>
  <si>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</si>
  <si>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</si>
  <si>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</si>
  <si>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</si>
  <si>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</si>
  <si>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</si>
  <si>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</si>
  <si>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</si>
  <si>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</si>
  <si>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</si>
  <si>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</si>
  <si>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</si>
  <si>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</si>
  <si>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</si>
  <si>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</si>
  <si>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</si>
  <si>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</si>
  <si>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</si>
  <si>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</si>
  <si>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</si>
  <si>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</si>
  <si>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</si>
  <si>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</si>
  <si>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</si>
  <si>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</si>
  <si>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</si>
  <si>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</si>
  <si>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</si>
  <si>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</si>
  <si>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</si>
  <si>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</si>
  <si>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</si>
  <si>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</si>
  <si>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</si>
  <si>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</si>
  <si>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</si>
  <si>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</si>
  <si>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</si>
  <si>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</si>
  <si>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</si>
  <si>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</si>
  <si>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</si>
  <si>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</si>
  <si>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</si>
  <si>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</si>
  <si>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</si>
  <si>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</si>
  <si>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</si>
  <si>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</si>
  <si>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</si>
  <si>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</si>
  <si>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</si>
  <si>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</si>
  <si>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</si>
  <si>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</si>
  <si>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</si>
  <si>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</si>
  <si>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</si>
  <si>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</si>
  <si>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</si>
  <si>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</si>
  <si>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</si>
  <si>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</si>
  <si>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</si>
  <si>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</si>
  <si>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</si>
  <si>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</si>
  <si>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</si>
  <si>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</si>
  <si>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</si>
  <si>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</si>
  <si>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</si>
  <si>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</si>
  <si>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</si>
  <si>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</si>
  <si>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</si>
  <si>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</si>
  <si>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</si>
  <si>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</si>
  <si>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</si>
  <si>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</si>
  <si>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</si>
  <si>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</si>
  <si>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</si>
  <si>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</si>
  <si>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</si>
  <si>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</si>
  <si>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</si>
  <si>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</si>
  <si>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</si>
  <si>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</si>
  <si>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</si>
  <si>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</si>
  <si>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</si>
  <si>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</si>
  <si>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</si>
  <si>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</si>
  <si>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</si>
  <si>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</si>
  <si>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</si>
  <si>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</si>
  <si>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</si>
  <si>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</si>
  <si>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</si>
  <si>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</si>
  <si>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</si>
  <si>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</si>
  <si>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</si>
  <si>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</si>
  <si>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</si>
  <si>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</si>
  <si>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</si>
  <si>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</si>
  <si>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</si>
  <si>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</si>
  <si>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</si>
  <si>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</si>
  <si>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</si>
  <si>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</si>
  <si>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</si>
  <si>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</si>
  <si>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</si>
  <si>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</si>
  <si>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</si>
  <si>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</si>
  <si>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</si>
  <si>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</si>
  <si>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</si>
  <si>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</si>
  <si>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</si>
  <si>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</si>
  <si>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</si>
  <si>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</si>
  <si>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</si>
  <si>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</si>
  <si>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</si>
  <si>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</si>
  <si>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</si>
  <si>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</si>
  <si>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</si>
  <si>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</si>
  <si>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</si>
  <si>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</si>
  <si>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</si>
  <si>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</si>
  <si>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</si>
  <si>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</si>
  <si>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</si>
  <si>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</si>
  <si>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</si>
  <si>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</si>
  <si>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</si>
  <si>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</si>
  <si>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</si>
  <si>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</si>
  <si>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</si>
  <si>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</si>
  <si>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</si>
  <si>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</si>
  <si>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</si>
  <si>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</si>
  <si>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</si>
  <si>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</si>
  <si>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</si>
  <si>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</si>
  <si>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</si>
  <si>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</si>
  <si>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</si>
  <si>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</si>
  <si>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</si>
  <si>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</si>
  <si>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</si>
  <si>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</si>
  <si>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</si>
  <si>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</si>
  <si>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</si>
  <si>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</si>
  <si>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</si>
  <si>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</si>
  <si>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</si>
  <si>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</si>
  <si>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</si>
  <si>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</si>
  <si>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</si>
  <si>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</si>
  <si>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</si>
  <si>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</si>
  <si>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</si>
  <si>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</si>
  <si>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</si>
  <si>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</si>
  <si>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</si>
  <si>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</si>
  <si>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</si>
  <si>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</si>
  <si>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</si>
  <si>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</si>
  <si>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</si>
  <si>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</si>
  <si>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</si>
  <si>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</si>
  <si>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</si>
  <si>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</si>
  <si>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</si>
  <si>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</si>
  <si>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</si>
  <si>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</si>
  <si>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</si>
  <si>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</si>
  <si>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</si>
  <si>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</si>
  <si>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</si>
  <si>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</si>
  <si>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</si>
  <si>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</si>
  <si>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</si>
  <si>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</si>
  <si>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</si>
  <si>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</si>
  <si>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</si>
  <si>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</si>
  <si>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</si>
  <si>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</si>
  <si>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</si>
  <si>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</si>
  <si>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</si>
  <si>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</si>
  <si>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</si>
  <si>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</si>
  <si>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</si>
  <si>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</si>
  <si>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</si>
  <si>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</si>
  <si>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</si>
  <si>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</si>
  <si>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</si>
  <si>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</si>
  <si>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</si>
  <si>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</si>
  <si>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</si>
  <si>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</si>
  <si>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</si>
  <si>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</si>
  <si>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</si>
  <si>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</si>
  <si>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</si>
  <si>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</si>
  <si>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</si>
  <si>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</si>
  <si>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</si>
  <si>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</si>
  <si>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</si>
  <si>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</si>
  <si>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</si>
  <si>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</si>
  <si>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</si>
  <si>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</si>
  <si>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</si>
  <si>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</si>
  <si>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</si>
  <si>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</si>
  <si>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</si>
  <si>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</si>
  <si>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</si>
  <si>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</si>
  <si>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</si>
  <si>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</si>
  <si>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</si>
  <si>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</si>
  <si>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</si>
  <si>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</si>
  <si>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</si>
  <si>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</si>
  <si>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</si>
  <si>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</si>
  <si>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</si>
  <si>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</si>
  <si>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</si>
  <si>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</si>
  <si>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</si>
  <si>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</si>
  <si>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</si>
  <si>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</si>
  <si>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</si>
  <si>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</si>
  <si>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</si>
  <si>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</si>
  <si>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</si>
  <si>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</si>
  <si>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</si>
  <si>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</si>
  <si>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</si>
  <si>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</si>
  <si>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</si>
  <si>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</si>
  <si>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</si>
  <si>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</si>
  <si>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</si>
  <si>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</si>
  <si>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</si>
  <si>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</si>
  <si>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</si>
  <si>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</si>
  <si>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</si>
  <si>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</si>
  <si>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</si>
  <si>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</si>
  <si>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</si>
  <si>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</si>
  <si>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</si>
  <si>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</si>
  <si>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</si>
  <si>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</si>
  <si>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</si>
  <si>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</si>
  <si>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</si>
  <si>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</si>
  <si>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</si>
  <si>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</si>
  <si>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</si>
  <si>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</si>
  <si>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</si>
  <si>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</si>
  <si>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</si>
  <si>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</si>
  <si>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</si>
  <si>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</si>
  <si>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</si>
  <si>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</si>
  <si>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</si>
  <si>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</si>
  <si>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</si>
  <si>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</si>
  <si>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</si>
  <si>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</si>
  <si>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</si>
  <si>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</si>
  <si>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</si>
  <si>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</si>
  <si>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</si>
  <si>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</si>
  <si>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</si>
  <si>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</si>
  <si>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</si>
  <si>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</si>
  <si>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</si>
  <si>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</si>
  <si>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</si>
  <si>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</si>
  <si>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</si>
  <si>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</si>
  <si>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</si>
  <si>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</si>
  <si>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</si>
  <si>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</si>
  <si>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</si>
  <si>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</si>
  <si>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</si>
  <si>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</si>
  <si>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</si>
  <si>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</si>
  <si>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</si>
  <si>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</si>
  <si>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</si>
  <si>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</si>
  <si>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</si>
  <si>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</si>
  <si>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</si>
  <si>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</si>
  <si>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</si>
  <si>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</si>
  <si>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</si>
  <si>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</si>
  <si>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</si>
  <si>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</si>
  <si>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</si>
  <si>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</si>
  <si>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</si>
  <si>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</si>
  <si>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</si>
  <si>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</si>
  <si>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</si>
  <si>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</si>
  <si>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</si>
  <si>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</si>
  <si>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</si>
  <si>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</si>
  <si>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</si>
  <si>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</si>
  <si>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</si>
  <si>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</si>
  <si>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</si>
  <si>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</si>
  <si>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</si>
  <si>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</si>
  <si>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</si>
  <si>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</si>
  <si>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</si>
  <si>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</si>
  <si>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</si>
  <si>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</si>
  <si>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</si>
  <si>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</si>
  <si>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</si>
  <si>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</si>
  <si>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</si>
  <si>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</si>
  <si>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</si>
  <si>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</si>
  <si>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</si>
  <si>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</si>
  <si>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</si>
  <si>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</si>
  <si>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</si>
  <si>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</si>
  <si>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</si>
  <si>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</si>
  <si>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</si>
  <si>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</si>
  <si>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</si>
  <si>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</si>
  <si>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</si>
  <si>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</si>
  <si>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</si>
  <si>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</si>
  <si>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</si>
  <si>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</si>
  <si>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</si>
  <si>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</si>
  <si>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</si>
  <si>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</si>
  <si>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</si>
  <si>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</si>
  <si>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</si>
  <si>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</si>
  <si>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</si>
  <si>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</si>
  <si>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</si>
  <si>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</si>
  <si>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</si>
  <si>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</si>
  <si>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</si>
  <si>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</si>
  <si>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</si>
  <si>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</si>
  <si>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</si>
  <si>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</si>
  <si>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</si>
  <si>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</si>
  <si>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</si>
  <si>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</si>
  <si>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</si>
  <si>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</si>
  <si>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</si>
  <si>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</si>
  <si>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</si>
  <si>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</si>
  <si>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</si>
  <si>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</si>
  <si>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</si>
  <si>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</si>
  <si>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</si>
  <si>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</si>
  <si>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</si>
  <si>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</si>
  <si>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</si>
  <si>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</si>
  <si>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</si>
  <si>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</si>
  <si>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</si>
  <si>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</si>
  <si>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</si>
  <si>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</si>
  <si>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</si>
  <si>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</si>
  <si>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</si>
  <si>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</si>
  <si>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</si>
  <si>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</si>
  <si>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</si>
  <si>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</si>
  <si>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</si>
  <si>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</si>
  <si>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</si>
  <si>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</si>
  <si>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</si>
  <si>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</si>
  <si>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</si>
  <si>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</si>
  <si>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</si>
  <si>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</si>
  <si>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</si>
  <si>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</si>
  <si>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</si>
  <si>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</si>
  <si>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</si>
  <si>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</si>
  <si>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</si>
  <si>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</si>
  <si>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</si>
  <si>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</si>
  <si>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</si>
  <si>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</si>
  <si>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</si>
  <si>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</si>
  <si>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</si>
  <si>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</si>
  <si>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</si>
  <si>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</si>
  <si>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</si>
  <si>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</si>
  <si>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</si>
  <si>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</si>
  <si>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</si>
  <si>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</si>
  <si>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</si>
  <si>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</si>
  <si>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</si>
  <si>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</si>
  <si>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</si>
  <si>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</si>
  <si>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</si>
  <si>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</si>
  <si>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</si>
  <si>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</si>
  <si>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</si>
  <si>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</si>
  <si>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</si>
  <si>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</si>
  <si>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</si>
  <si>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</si>
  <si>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</si>
  <si>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</si>
  <si>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</si>
  <si>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</si>
  <si>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</si>
  <si>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</si>
  <si>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</si>
  <si>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</si>
  <si>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</si>
  <si>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</si>
  <si>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</si>
  <si>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</si>
  <si>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</si>
  <si>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</si>
  <si>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</si>
  <si>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</si>
  <si>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</si>
  <si>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</si>
  <si>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</si>
  <si>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</si>
  <si>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</si>
  <si>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</si>
  <si>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</si>
  <si>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</si>
  <si>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</si>
  <si>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</si>
  <si>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</si>
  <si>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</si>
  <si>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</si>
  <si>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</si>
  <si>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</si>
  <si>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</si>
  <si>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</si>
  <si>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</si>
  <si>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</si>
  <si>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</si>
  <si>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</si>
  <si>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</si>
  <si>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</si>
  <si>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</si>
  <si>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</si>
  <si>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</si>
  <si>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</si>
  <si>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</si>
  <si>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</si>
  <si>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</si>
  <si>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</si>
  <si>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</si>
  <si>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</si>
  <si>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</si>
  <si>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</si>
  <si>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</si>
  <si>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</si>
  <si>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</si>
  <si>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</si>
  <si>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</si>
  <si>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</si>
  <si>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</si>
  <si>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</si>
  <si>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</si>
  <si>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</si>
  <si>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</si>
  <si>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</si>
  <si>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</si>
  <si>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</si>
  <si>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</si>
  <si>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</si>
  <si>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</si>
  <si>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</si>
  <si>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</si>
  <si>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</si>
  <si>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</si>
  <si>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</si>
  <si>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</si>
  <si>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</si>
  <si>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</si>
  <si>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</si>
  <si>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</si>
  <si>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</si>
  <si>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</si>
  <si>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</si>
  <si>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</si>
  <si>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</si>
  <si>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</si>
  <si>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</si>
  <si>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</si>
  <si>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</si>
  <si>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</si>
  <si>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</si>
  <si>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</si>
  <si>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</si>
  <si>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</si>
  <si>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</si>
  <si>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</si>
  <si>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</si>
  <si>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</si>
  <si>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</si>
  <si>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</si>
  <si>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</si>
  <si>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</si>
  <si>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</si>
  <si>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</si>
  <si>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</si>
  <si>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</si>
  <si>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</si>
  <si>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</si>
  <si>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</si>
  <si>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</si>
  <si>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</si>
  <si>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</si>
  <si>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</si>
  <si>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</si>
  <si>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</si>
  <si>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</si>
  <si>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</si>
  <si>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</si>
  <si>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</si>
  <si>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</si>
  <si>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</si>
  <si>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</si>
  <si>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</si>
  <si>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</si>
  <si>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</si>
  <si>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</si>
  <si>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</si>
  <si>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</si>
  <si>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</si>
  <si>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</si>
  <si>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</si>
  <si>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</si>
  <si>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</si>
  <si>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</si>
  <si>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</si>
  <si>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</si>
  <si>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</si>
  <si>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</si>
  <si>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</si>
  <si>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</si>
  <si>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</si>
  <si>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</si>
  <si>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</si>
  <si>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</si>
  <si>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</si>
  <si>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</si>
  <si>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</si>
  <si>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</si>
  <si>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</si>
  <si>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</si>
  <si>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</si>
  <si>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</si>
  <si>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</si>
  <si>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</si>
  <si>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</si>
  <si>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</si>
  <si>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</si>
  <si>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</si>
  <si>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</si>
  <si>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</si>
  <si>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</si>
  <si>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</si>
  <si>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</si>
  <si>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</si>
  <si>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</si>
  <si>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</si>
  <si>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</si>
  <si>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</si>
  <si>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</si>
  <si>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</si>
  <si>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</si>
  <si>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</si>
  <si>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</si>
  <si>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</si>
  <si>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</si>
  <si>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</si>
  <si>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</si>
  <si>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</si>
  <si>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</si>
  <si>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</si>
  <si>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</si>
  <si>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</si>
  <si>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</si>
  <si>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</si>
  <si>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</si>
  <si>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</si>
  <si>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</si>
  <si>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</si>
  <si>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</si>
  <si>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</si>
  <si>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</si>
  <si>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</si>
  <si>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</si>
  <si>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</si>
  <si>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</si>
  <si>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</si>
  <si>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</si>
  <si>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</si>
  <si>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</si>
  <si>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</si>
  <si>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</si>
  <si>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</si>
  <si>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</si>
  <si>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</si>
  <si>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</si>
  <si>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</si>
  <si>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</si>
  <si>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</si>
  <si>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</si>
  <si>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</si>
  <si>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</si>
  <si>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</si>
  <si>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</si>
  <si>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</si>
  <si>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</si>
  <si>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</si>
  <si>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</si>
  <si>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</si>
  <si>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</si>
  <si>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</si>
  <si>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</si>
  <si>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</si>
  <si>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</si>
  <si>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</si>
  <si>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</si>
  <si>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</si>
  <si>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</si>
  <si>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</si>
  <si>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</si>
  <si>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</si>
  <si>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</si>
  <si>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</si>
  <si>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</si>
  <si>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</si>
  <si>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</si>
  <si>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</si>
  <si>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</si>
  <si>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</si>
  <si>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</si>
  <si>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</si>
  <si>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</si>
  <si>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</si>
  <si>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</si>
  <si>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</si>
  <si>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</si>
  <si>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</si>
  <si>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</si>
  <si>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</si>
  <si>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</si>
  <si>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</si>
  <si>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</si>
  <si>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</si>
  <si>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</si>
  <si>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</si>
  <si>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</si>
  <si>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</si>
  <si>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</si>
  <si>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</si>
  <si>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</si>
  <si>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</si>
  <si>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</si>
  <si>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</si>
  <si>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</si>
  <si>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</si>
  <si>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</si>
  <si>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</si>
  <si>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</si>
  <si>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</si>
  <si>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</si>
  <si>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</si>
  <si>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</si>
  <si>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</si>
  <si>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</si>
  <si>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</si>
  <si>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</si>
  <si>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</si>
  <si>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</si>
  <si>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</si>
  <si>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</si>
  <si>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</si>
  <si>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</si>
  <si>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</si>
  <si>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</si>
  <si>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</si>
  <si>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</si>
  <si>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</si>
  <si>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</si>
  <si>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</si>
  <si>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</si>
  <si>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</si>
  <si>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</si>
  <si>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</si>
  <si>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</si>
  <si>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</si>
  <si>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</si>
  <si>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</si>
  <si>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</si>
  <si>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</si>
  <si>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</si>
  <si>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</si>
  <si>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</si>
  <si>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</si>
  <si>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</si>
  <si>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</si>
  <si>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</si>
  <si>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</si>
  <si>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</si>
  <si>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</si>
  <si>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</si>
  <si>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</si>
  <si>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</si>
  <si>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</si>
  <si>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</si>
  <si>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</si>
  <si>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</si>
  <si>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</si>
  <si>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</si>
  <si>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</si>
  <si>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</si>
  <si>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</si>
  <si>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</si>
  <si>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</si>
  <si>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</si>
  <si>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</si>
  <si>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</si>
  <si>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</si>
  <si>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</si>
  <si>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</si>
  <si>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</si>
  <si>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</si>
  <si>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</si>
  <si>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</si>
  <si>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</si>
  <si>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</si>
  <si>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</si>
  <si>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</si>
  <si>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</si>
  <si>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</si>
  <si>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</si>
  <si>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</si>
  <si>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</si>
  <si>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</si>
  <si>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</si>
  <si>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</si>
  <si>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</si>
  <si>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</si>
  <si>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</si>
  <si>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</si>
  <si>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</si>
  <si>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</si>
  <si>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</si>
  <si>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</si>
  <si>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</si>
  <si>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</si>
  <si>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</si>
  <si>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</si>
  <si>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</si>
  <si>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</si>
  <si>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</si>
  <si>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</si>
  <si>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</si>
  <si>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</si>
  <si>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</si>
  <si>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</si>
  <si>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</si>
  <si>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</si>
  <si>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</si>
  <si>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</si>
  <si>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</si>
  <si>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</si>
  <si>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</si>
  <si>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</si>
  <si>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</si>
  <si>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</si>
  <si>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</si>
  <si>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</si>
  <si>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</si>
  <si>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</si>
  <si>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</si>
  <si>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</si>
  <si>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</si>
  <si>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</si>
  <si>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</si>
  <si>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</si>
  <si>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</si>
  <si>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</si>
  <si>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</si>
  <si>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</si>
  <si>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</si>
  <si>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</si>
  <si>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</si>
  <si>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</si>
  <si>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</si>
  <si>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</si>
  <si>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</si>
  <si>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</si>
  <si>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</si>
  <si>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</si>
  <si>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</si>
  <si>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</si>
  <si>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</si>
  <si>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</si>
  <si>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</si>
  <si>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</si>
  <si>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</si>
  <si>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</si>
  <si>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</si>
  <si>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</si>
  <si>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</si>
  <si>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</si>
  <si>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</si>
  <si>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</si>
  <si>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</si>
  <si>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</si>
  <si>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</si>
  <si>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</si>
  <si>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</si>
  <si>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</si>
  <si>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</si>
  <si>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</si>
  <si>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</si>
  <si>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</si>
  <si>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</si>
  <si>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</si>
  <si>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</si>
  <si>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</si>
  <si>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</si>
  <si>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</si>
  <si>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</si>
  <si>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</si>
  <si>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</si>
  <si>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</si>
  <si>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</si>
  <si>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</si>
  <si>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</si>
  <si>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</si>
  <si>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</si>
  <si>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</si>
  <si>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</si>
  <si>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</si>
  <si>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</si>
  <si>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</si>
  <si>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</si>
  <si>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</si>
  <si>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</si>
  <si>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</si>
  <si>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</si>
  <si>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</si>
  <si>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</si>
  <si>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</si>
  <si>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</si>
  <si>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</si>
  <si>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</si>
  <si>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</si>
  <si>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</si>
  <si>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</si>
  <si>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</si>
  <si>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</si>
  <si>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</si>
  <si>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</si>
  <si>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</si>
  <si>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</si>
  <si>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</si>
  <si>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</si>
  <si>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</si>
  <si>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</si>
  <si>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</si>
  <si>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</si>
  <si>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</si>
  <si>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</si>
  <si>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</si>
  <si>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</si>
  <si>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</si>
  <si>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</si>
  <si>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</si>
  <si>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</si>
  <si>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</si>
  <si>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</si>
  <si>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</si>
  <si>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</si>
  <si>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</si>
  <si>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</si>
  <si>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</si>
  <si>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</si>
  <si>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</si>
  <si>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</si>
  <si>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</si>
  <si>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</si>
  <si>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</si>
  <si>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</si>
  <si>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</si>
  <si>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</si>
  <si>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</si>
  <si>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</si>
  <si>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</si>
  <si>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</si>
  <si>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</si>
  <si>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</si>
  <si>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</si>
  <si>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</si>
  <si>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</si>
  <si>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</si>
  <si>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</si>
  <si>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</si>
  <si>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</si>
  <si>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</si>
  <si>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</si>
  <si>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</si>
  <si>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</si>
  <si>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</si>
  <si>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</si>
  <si>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</si>
  <si>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</si>
  <si>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</si>
  <si>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</si>
  <si>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</si>
  <si>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</si>
  <si>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</si>
  <si>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</si>
  <si>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</si>
  <si>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</si>
  <si>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</si>
  <si>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</si>
  <si>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</si>
  <si>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</si>
  <si>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</si>
  <si>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</si>
  <si>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</si>
  <si>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</si>
  <si>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</si>
  <si>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</si>
  <si>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</si>
  <si>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</si>
  <si>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</si>
  <si>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</si>
  <si>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</si>
  <si>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</si>
  <si>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</si>
  <si>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</si>
  <si>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</si>
  <si>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</si>
  <si>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</si>
  <si>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</si>
  <si>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</si>
  <si>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</si>
  <si>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</si>
  <si>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</si>
  <si>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</si>
  <si>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</si>
  <si>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</si>
  <si>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</si>
  <si>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</si>
  <si>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</si>
  <si>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</si>
  <si>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</si>
  <si>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</si>
  <si>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</si>
  <si>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</si>
  <si>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</si>
  <si>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</si>
  <si>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</si>
  <si>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</si>
  <si>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</si>
  <si>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</si>
  <si>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</si>
  <si>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</si>
  <si>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</si>
  <si>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</si>
  <si>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</si>
  <si>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</si>
  <si>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</si>
  <si>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</si>
  <si>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</si>
  <si>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</si>
  <si>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</si>
  <si>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</si>
  <si>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</si>
  <si>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</si>
  <si>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</si>
  <si>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</si>
  <si>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</si>
  <si>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</si>
  <si>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</si>
  <si>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</si>
  <si>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</si>
  <si>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</si>
  <si>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</si>
  <si>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</si>
  <si>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</si>
  <si>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</si>
  <si>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</si>
  <si>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</si>
  <si>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</si>
  <si>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</si>
  <si>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</si>
  <si>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</si>
  <si>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</si>
  <si>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</si>
  <si>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</si>
  <si>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</si>
  <si>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</si>
  <si>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</si>
  <si>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</si>
  <si>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</si>
  <si>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</si>
  <si>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</si>
  <si>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</si>
  <si>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</si>
  <si>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</si>
  <si>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</si>
  <si>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</si>
  <si>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</si>
  <si>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</si>
  <si>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</si>
  <si>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</si>
  <si>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</si>
  <si>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</si>
  <si>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</si>
  <si>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</si>
  <si>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</si>
  <si>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</si>
  <si>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</si>
  <si>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</si>
  <si>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</si>
  <si>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</si>
  <si>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</si>
  <si>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</si>
  <si>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</si>
  <si>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</si>
  <si>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</si>
  <si>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</si>
  <si>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</si>
  <si>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</si>
  <si>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</si>
  <si>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</si>
  <si>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</si>
  <si>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</si>
  <si>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</si>
  <si>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</si>
  <si>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</si>
  <si>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</si>
  <si>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</si>
  <si>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</si>
  <si>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</si>
  <si>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</si>
  <si>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</si>
  <si>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</si>
  <si>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</si>
  <si>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</si>
  <si>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</si>
  <si>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</si>
  <si>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</si>
  <si>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</si>
  <si>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</si>
  <si>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</si>
  <si>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</si>
  <si>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</si>
  <si>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</si>
  <si>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</si>
  <si>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</si>
  <si>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</si>
  <si>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</si>
  <si>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</si>
  <si>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</si>
  <si>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</si>
  <si>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</si>
  <si>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</si>
  <si>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</si>
  <si>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</si>
  <si>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</si>
  <si>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</si>
  <si>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</si>
  <si>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</si>
  <si>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</si>
  <si>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</si>
  <si>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</si>
  <si>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</si>
  <si>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</si>
  <si>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</si>
  <si>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</si>
  <si>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</si>
  <si>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</si>
  <si>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</si>
  <si>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</si>
  <si>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</si>
  <si>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</si>
  <si>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</si>
  <si>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</si>
  <si>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</si>
  <si>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</si>
  <si>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</si>
  <si>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</si>
  <si>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</si>
  <si>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</si>
  <si>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</si>
  <si>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</si>
  <si>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</si>
  <si>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</si>
  <si>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</si>
  <si>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</si>
  <si>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</si>
  <si>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</si>
  <si>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</si>
  <si>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</si>
  <si>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</si>
  <si>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</si>
  <si>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</si>
  <si>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</si>
  <si>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</si>
  <si>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</si>
  <si>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</si>
  <si>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</si>
  <si>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</si>
  <si>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</si>
  <si>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</si>
  <si>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</si>
  <si>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</si>
  <si>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</si>
  <si>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</si>
  <si>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</si>
  <si>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</si>
  <si>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</si>
  <si>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</si>
  <si>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</si>
  <si>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</si>
  <si>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</si>
  <si>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</si>
  <si>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</si>
  <si>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</si>
  <si>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</si>
  <si>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</si>
  <si>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</si>
  <si>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</si>
  <si>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</si>
  <si>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</si>
  <si>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</si>
  <si>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</si>
  <si>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</si>
  <si>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</si>
  <si>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</si>
  <si>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</si>
  <si>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</si>
  <si>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</si>
  <si>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</si>
  <si>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</si>
  <si>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</si>
  <si>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</si>
  <si>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</si>
  <si>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</si>
  <si>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</si>
  <si>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</si>
  <si>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</si>
  <si>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</si>
  <si>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</si>
  <si>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</si>
  <si>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</si>
  <si>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</si>
  <si>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</si>
  <si>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</si>
  <si>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</si>
  <si>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</si>
  <si>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</si>
  <si>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</si>
  <si>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</si>
  <si>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</si>
  <si>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</si>
  <si>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</si>
  <si>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</si>
  <si>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</si>
  <si>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</si>
  <si>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</si>
  <si>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</si>
  <si>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</si>
  <si>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</si>
  <si>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</si>
  <si>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</si>
  <si>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</si>
  <si>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</si>
  <si>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</si>
  <si>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</si>
  <si>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</si>
  <si>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</si>
  <si>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</si>
  <si>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</si>
  <si>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</si>
  <si>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</si>
  <si>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</si>
  <si>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</si>
  <si>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</si>
  <si>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</si>
  <si>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</si>
  <si>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</si>
  <si>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</si>
  <si>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</si>
  <si>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</si>
  <si>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</si>
  <si>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</si>
  <si>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</si>
  <si>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</si>
  <si>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</si>
  <si>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</si>
  <si>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</si>
  <si>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</si>
  <si>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</si>
  <si>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</si>
  <si>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</si>
  <si>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</si>
  <si>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</si>
  <si>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</si>
  <si>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</si>
  <si>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</si>
  <si>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</si>
  <si>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</si>
  <si>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</si>
  <si>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</si>
  <si>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</si>
  <si>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</si>
  <si>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</si>
  <si>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</si>
  <si>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</si>
  <si>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</si>
  <si>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</si>
  <si>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</si>
  <si>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</si>
  <si>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</si>
  <si>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</si>
  <si>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</si>
  <si>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</si>
  <si>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</si>
  <si>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</si>
  <si>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</si>
  <si>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</si>
  <si>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</si>
  <si>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</si>
  <si>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</si>
  <si>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</si>
  <si>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</si>
  <si>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</si>
  <si>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</si>
  <si>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</si>
  <si>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</si>
  <si>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</si>
  <si>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</si>
  <si>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</si>
  <si>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</si>
  <si>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</si>
  <si>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</si>
  <si>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</si>
  <si>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</si>
  <si>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</si>
  <si>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</si>
  <si>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</si>
  <si>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</si>
  <si>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</si>
  <si>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</si>
  <si>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</si>
  <si>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</si>
  <si>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</si>
  <si>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</si>
  <si>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</si>
  <si>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</si>
  <si>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</si>
  <si>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</si>
  <si>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</si>
  <si>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</si>
  <si>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</si>
  <si>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</si>
  <si>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</si>
  <si>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</si>
  <si>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</si>
  <si>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</si>
  <si>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</si>
  <si>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</si>
  <si>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</si>
  <si>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</si>
  <si>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</si>
  <si>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</si>
  <si>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</si>
  <si>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</si>
  <si>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</si>
  <si>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</si>
  <si>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</si>
  <si>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</si>
  <si>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</si>
  <si>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</si>
  <si>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</si>
  <si>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</si>
  <si>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</si>
  <si>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</si>
  <si>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</si>
  <si>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</si>
  <si>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</si>
  <si>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</si>
  <si>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</si>
  <si>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</si>
  <si>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</si>
  <si>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</si>
  <si>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</si>
  <si>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</si>
  <si>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</si>
  <si>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</si>
  <si>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</si>
  <si>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</si>
  <si>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</si>
  <si>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</si>
  <si>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</si>
  <si>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</si>
  <si>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</si>
  <si>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</si>
  <si>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</si>
  <si>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</si>
  <si>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</si>
  <si>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</si>
  <si>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</si>
  <si>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</si>
  <si>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</si>
  <si>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</si>
  <si>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</si>
  <si>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</si>
  <si>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</si>
  <si>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</si>
  <si>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</si>
  <si>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</si>
  <si>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</si>
  <si>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</si>
  <si>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</si>
  <si>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</si>
  <si>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</si>
  <si>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</si>
  <si>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</si>
  <si>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</si>
  <si>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</si>
  <si>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</si>
  <si>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</si>
  <si>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</si>
  <si>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</si>
  <si>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</si>
  <si>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</si>
  <si>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</si>
  <si>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</si>
  <si>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</si>
  <si>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</si>
  <si>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</si>
  <si>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</si>
  <si>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</si>
  <si>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</si>
  <si>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</si>
  <si>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</si>
  <si>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</si>
  <si>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</si>
  <si>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</si>
  <si>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</si>
  <si>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</si>
  <si>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</si>
  <si>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</si>
  <si>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</si>
  <si>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</si>
  <si>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</si>
  <si>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</si>
  <si>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</si>
  <si>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</si>
  <si>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</si>
  <si>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</si>
  <si>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</si>
  <si>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</si>
  <si>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</si>
  <si>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</si>
  <si>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</si>
  <si>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</si>
  <si>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</si>
  <si>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</si>
  <si>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</si>
  <si>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</si>
  <si>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</si>
  <si>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</si>
  <si>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</si>
  <si>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</si>
  <si>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</si>
  <si>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</si>
  <si>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</si>
  <si>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</si>
  <si>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</si>
  <si>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</si>
  <si>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</si>
  <si>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</si>
  <si>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</si>
  <si>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</si>
  <si>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</si>
  <si>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</si>
  <si>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</si>
  <si>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</si>
  <si>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</si>
  <si>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</si>
  <si>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</si>
  <si>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</si>
  <si>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</si>
  <si>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</si>
  <si>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</si>
  <si>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</si>
  <si>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</si>
  <si>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</si>
  <si>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</si>
  <si>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</si>
  <si>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</si>
  <si>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</si>
  <si>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</si>
  <si>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</si>
  <si>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</si>
  <si>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</si>
  <si>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</si>
  <si>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</si>
  <si>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</si>
  <si>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</si>
  <si>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</si>
  <si>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</si>
  <si>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</si>
  <si>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</si>
  <si>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</si>
  <si>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</si>
  <si>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</si>
  <si>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</si>
  <si>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</si>
  <si>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</si>
  <si>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</si>
  <si>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</si>
  <si>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</si>
  <si>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</si>
  <si>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</si>
  <si>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</si>
  <si>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</si>
  <si>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</si>
  <si>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</si>
  <si>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</si>
  <si>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</si>
  <si>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</si>
  <si>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</si>
  <si>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</si>
  <si>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</si>
  <si>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</si>
  <si>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</si>
  <si>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</si>
  <si>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</si>
  <si>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</si>
  <si>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</si>
  <si>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</si>
  <si>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</si>
  <si>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</si>
  <si>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</si>
  <si>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</si>
  <si>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</si>
  <si>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</si>
  <si>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</si>
  <si>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</si>
  <si>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</si>
  <si>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</si>
  <si>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</si>
  <si>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</si>
  <si>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</si>
  <si>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</si>
  <si>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</si>
  <si>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</si>
  <si>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</si>
  <si>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</si>
  <si>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</si>
  <si>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</si>
  <si>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</si>
  <si>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</si>
  <si>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</si>
  <si>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</si>
  <si>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</si>
  <si>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</si>
  <si>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</si>
  <si>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</si>
  <si>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</si>
  <si>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</si>
  <si>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</si>
  <si>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</si>
  <si>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</si>
  <si>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</si>
  <si>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</si>
  <si>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</si>
  <si>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</si>
  <si>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</si>
  <si>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</si>
  <si>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</si>
  <si>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</si>
  <si>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</si>
  <si>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</si>
  <si>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</si>
  <si>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</si>
  <si>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</si>
  <si>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</si>
  <si>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</si>
  <si>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</si>
  <si>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</si>
  <si>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</si>
  <si>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</si>
  <si>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</si>
  <si>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</si>
  <si>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</si>
  <si>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</si>
  <si>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</si>
  <si>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</si>
  <si>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</si>
  <si>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</si>
  <si>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</si>
  <si>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</si>
  <si>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</si>
  <si>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</si>
  <si>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</si>
  <si>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</si>
  <si>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</si>
  <si>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</si>
  <si>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</si>
  <si>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</si>
  <si>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</si>
  <si>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</si>
  <si>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</si>
  <si>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</si>
  <si>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</si>
  <si>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</si>
  <si>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</si>
  <si>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</si>
  <si>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</si>
  <si>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</si>
  <si>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</si>
  <si>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</si>
  <si>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</si>
  <si>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</si>
  <si>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</si>
  <si>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</si>
  <si>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</si>
  <si>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</si>
  <si>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</si>
  <si>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</si>
  <si>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</si>
  <si>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</si>
  <si>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</si>
  <si>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</si>
  <si>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</si>
  <si>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</si>
  <si>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</si>
  <si>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</si>
  <si>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</si>
  <si>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</si>
  <si>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</si>
  <si>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</si>
  <si>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</si>
  <si>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</si>
  <si>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</si>
  <si>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</si>
  <si>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</si>
  <si>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</si>
  <si>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</si>
  <si>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</si>
  <si>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</si>
  <si>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</si>
  <si>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</si>
  <si>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</si>
  <si>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</si>
  <si>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</si>
  <si>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</si>
  <si>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</si>
  <si>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</si>
  <si>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</si>
  <si>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</si>
  <si>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</si>
  <si>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</si>
  <si>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</si>
  <si>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</si>
  <si>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</si>
  <si>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</si>
  <si>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</si>
  <si>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</si>
  <si>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</si>
  <si>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</si>
  <si>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</si>
  <si>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</si>
  <si>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</si>
  <si>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</si>
  <si>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</si>
  <si>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</si>
  <si>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</si>
  <si>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</si>
  <si>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</si>
  <si>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</si>
  <si>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</si>
  <si>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</si>
  <si>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</si>
  <si>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</si>
  <si>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</si>
  <si>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</si>
  <si>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</si>
  <si>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</si>
  <si>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</si>
  <si>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</si>
  <si>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</si>
  <si>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</si>
  <si>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</si>
  <si>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</si>
  <si>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</si>
  <si>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</si>
  <si>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</si>
  <si>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</si>
  <si>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</si>
  <si>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</si>
  <si>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</si>
  <si>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</si>
  <si>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</si>
  <si>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</si>
  <si>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</si>
  <si>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</si>
  <si>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</si>
  <si>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</si>
  <si>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</si>
  <si>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</si>
  <si>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</si>
  <si>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</si>
  <si>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</si>
  <si>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</si>
  <si>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</si>
  <si>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</si>
  <si>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</si>
  <si>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</si>
  <si>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</si>
  <si>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</si>
  <si>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</si>
  <si>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</si>
  <si>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</si>
  <si>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</si>
  <si>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</si>
  <si>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</si>
  <si>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</si>
  <si>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</si>
  <si>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</si>
  <si>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</si>
  <si>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</si>
  <si>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</si>
  <si>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</si>
  <si>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</si>
  <si>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</si>
  <si>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</si>
  <si>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</si>
  <si>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</si>
  <si>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</si>
  <si>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</si>
  <si>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</si>
  <si>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</si>
  <si>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</si>
  <si>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</si>
  <si>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</si>
  <si>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</si>
  <si>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</si>
  <si>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</si>
  <si>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</si>
  <si>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</si>
  <si>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</si>
  <si>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</si>
  <si>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</si>
  <si>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</si>
  <si>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</si>
  <si>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</si>
  <si>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</si>
  <si>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</si>
  <si>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</si>
  <si>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</si>
  <si>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</si>
  <si>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</si>
  <si>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</si>
  <si>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</si>
  <si>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</si>
  <si>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</si>
  <si>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</si>
  <si>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</si>
  <si>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</si>
  <si>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</si>
  <si>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</si>
  <si>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</si>
  <si>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</si>
  <si>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</si>
  <si>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</si>
  <si>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</si>
  <si>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</si>
  <si>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</si>
  <si>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</si>
  <si>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</si>
  <si>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</si>
  <si>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</si>
  <si>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</si>
  <si>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</si>
  <si>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</si>
  <si>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</si>
  <si>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</si>
  <si>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</si>
  <si>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</si>
  <si>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</si>
  <si>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</si>
  <si>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</si>
  <si>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</si>
  <si>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</si>
  <si>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</si>
  <si>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</si>
  <si>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</si>
  <si>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</si>
  <si>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</si>
  <si>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</si>
  <si>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</si>
  <si>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</si>
  <si>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</si>
  <si>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</si>
  <si>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</si>
  <si>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</si>
  <si>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</si>
  <si>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</si>
  <si>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</si>
  <si>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</si>
  <si>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</si>
  <si>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</si>
  <si>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</si>
  <si>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</si>
  <si>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</si>
  <si>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</si>
  <si>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</si>
  <si>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</si>
  <si>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</si>
  <si>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</si>
  <si>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</si>
  <si>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</si>
  <si>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</si>
  <si>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</si>
  <si>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</si>
  <si>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</si>
  <si>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</si>
  <si>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</si>
  <si>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</si>
  <si>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</si>
  <si>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</si>
  <si>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</si>
  <si>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</si>
  <si>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</si>
  <si>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</si>
  <si>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</si>
  <si>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</si>
  <si>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</si>
  <si>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</si>
  <si>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</si>
  <si>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</si>
  <si>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</si>
  <si>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</si>
  <si>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</si>
  <si>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</si>
  <si>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</si>
  <si>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</si>
  <si>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</si>
  <si>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</si>
  <si>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</si>
  <si>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</si>
  <si>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</si>
  <si>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</si>
  <si>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</si>
  <si>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</si>
  <si>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</si>
  <si>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</si>
  <si>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</si>
  <si>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</si>
  <si>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</si>
  <si>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</si>
  <si>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</si>
  <si>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</si>
  <si>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</si>
  <si>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</si>
  <si>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</si>
  <si>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</si>
  <si>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</si>
  <si>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</si>
  <si>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</si>
  <si>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</si>
  <si>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</si>
  <si>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</si>
  <si>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</si>
  <si>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</si>
  <si>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</si>
  <si>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</si>
  <si>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</si>
  <si>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</si>
  <si>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</si>
  <si>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</si>
  <si>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</si>
  <si>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</si>
  <si>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</si>
  <si>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</si>
  <si>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</si>
  <si>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</si>
  <si>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</si>
  <si>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</si>
  <si>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</si>
  <si>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</si>
  <si>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</si>
  <si>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</si>
  <si>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</si>
  <si>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</si>
  <si>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</si>
  <si>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</si>
  <si>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</si>
  <si>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</si>
  <si>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</si>
  <si>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</si>
  <si>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</si>
  <si>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</si>
  <si>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</si>
  <si>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</si>
  <si>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</si>
  <si>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</si>
  <si>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</si>
  <si>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</si>
  <si>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</si>
  <si>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</si>
  <si>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</si>
  <si>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</si>
  <si>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</si>
  <si>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</si>
  <si>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</si>
  <si>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</si>
  <si>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</si>
  <si>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</si>
  <si>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</si>
  <si>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</si>
  <si>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</si>
  <si>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</si>
  <si>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</si>
  <si>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</si>
  <si>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</si>
  <si>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</si>
  <si>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</si>
  <si>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</si>
  <si>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</si>
  <si>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</si>
  <si>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</si>
  <si>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</si>
  <si>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</si>
  <si>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</si>
  <si>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</si>
  <si>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</si>
  <si>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</si>
  <si>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</si>
  <si>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</si>
  <si>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</si>
  <si>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</si>
  <si>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</si>
  <si>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</si>
  <si>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</si>
  <si>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</si>
  <si>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</si>
  <si>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</si>
  <si>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</si>
  <si>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</si>
  <si>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</si>
  <si>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</si>
  <si>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</si>
  <si>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</si>
  <si>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</si>
  <si>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</si>
  <si>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</si>
  <si>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</si>
  <si>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</si>
  <si>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</si>
  <si>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</si>
  <si>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</si>
  <si>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</si>
  <si>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</si>
  <si>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</si>
  <si>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</si>
  <si>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</si>
  <si>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</si>
  <si>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</si>
  <si>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</si>
  <si>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</si>
  <si>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</si>
  <si>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</si>
  <si>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</si>
  <si>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</si>
  <si>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</si>
  <si>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</si>
  <si>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</si>
  <si>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</si>
  <si>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</si>
  <si>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</si>
  <si>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</si>
  <si>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</si>
  <si>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</si>
  <si>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</si>
  <si>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</si>
  <si>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</si>
  <si>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</si>
  <si>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</si>
  <si>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</si>
  <si>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</si>
  <si>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</si>
  <si>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</si>
  <si>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</si>
  <si>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</si>
  <si>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</si>
  <si>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</si>
  <si>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</si>
  <si>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</si>
  <si>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</si>
  <si>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</si>
  <si>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</si>
  <si>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</si>
  <si>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</si>
  <si>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</si>
  <si>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</si>
  <si>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</si>
  <si>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</si>
  <si>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</si>
  <si>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</si>
  <si>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</si>
  <si>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</si>
  <si>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</si>
  <si>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</si>
  <si>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</si>
  <si>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</si>
  <si>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</si>
  <si>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</si>
  <si>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</si>
  <si>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</si>
  <si>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</si>
  <si>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</si>
  <si>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</si>
  <si>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</si>
  <si>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</si>
  <si>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</si>
  <si>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</si>
  <si>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</si>
  <si>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</si>
  <si>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</si>
  <si>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</si>
  <si>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</si>
  <si>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</si>
  <si>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</si>
  <si>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</si>
  <si>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</si>
  <si>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</si>
  <si>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</si>
  <si>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</si>
  <si>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</si>
  <si>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</si>
  <si>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</si>
  <si>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</si>
  <si>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</si>
  <si>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</si>
  <si>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</si>
  <si>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</si>
  <si>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</si>
  <si>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</si>
  <si>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</si>
  <si>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</si>
  <si>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</si>
  <si>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</si>
  <si>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</si>
  <si>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</si>
  <si>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</si>
  <si>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</si>
  <si>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</si>
  <si>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</si>
  <si>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</si>
  <si>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</si>
  <si>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</si>
  <si>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</si>
  <si>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</si>
  <si>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</si>
  <si>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</si>
  <si>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</si>
  <si>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</si>
  <si>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</si>
  <si>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</si>
  <si>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</si>
  <si>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</si>
  <si>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</si>
  <si>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</si>
  <si>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</si>
  <si>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</si>
  <si>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</si>
  <si>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</si>
  <si>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</si>
  <si>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</si>
  <si>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</si>
  <si>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</si>
  <si>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</si>
  <si>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</si>
  <si>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</si>
  <si>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</si>
  <si>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</si>
  <si>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</si>
  <si>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</si>
  <si>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</si>
  <si>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</si>
  <si>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</si>
  <si>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</si>
  <si>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</si>
  <si>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</si>
  <si>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</si>
  <si>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</si>
  <si>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</si>
  <si>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</si>
  <si>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</si>
  <si>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</si>
  <si>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</si>
  <si>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</si>
  <si>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</si>
  <si>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</si>
  <si>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</si>
  <si>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</si>
  <si>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</si>
  <si>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</si>
  <si>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</si>
  <si>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</si>
  <si>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</si>
  <si>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</si>
  <si>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</si>
  <si>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</si>
  <si>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</si>
  <si>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</si>
  <si>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</si>
  <si>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</si>
  <si>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</si>
  <si>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</si>
  <si>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</si>
  <si>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</si>
  <si>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</si>
  <si>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</si>
  <si>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</si>
  <si>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</si>
  <si>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</si>
  <si>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</si>
  <si>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</si>
  <si>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</si>
  <si>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</si>
  <si>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</si>
  <si>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</si>
  <si>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</si>
  <si>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</si>
  <si>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</si>
  <si>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</si>
  <si>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</si>
  <si>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</si>
  <si>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</si>
  <si>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</si>
  <si>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</si>
  <si>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</si>
  <si>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</si>
  <si>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</si>
  <si>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</si>
  <si>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</si>
  <si>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</si>
  <si>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</si>
  <si>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</si>
  <si>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</si>
  <si>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</si>
  <si>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</si>
  <si>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</si>
  <si>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</si>
  <si>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</si>
  <si>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</si>
  <si>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</si>
  <si>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</si>
  <si>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</si>
  <si>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</si>
  <si>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</si>
  <si>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</si>
  <si>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</si>
  <si>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</si>
  <si>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</si>
  <si>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</si>
  <si>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</si>
  <si>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</si>
  <si>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</si>
  <si>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</si>
  <si>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</si>
  <si>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</si>
  <si>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</si>
  <si>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</si>
  <si>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</si>
  <si>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</si>
  <si>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</si>
  <si>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</si>
  <si>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</si>
  <si>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</si>
  <si>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</si>
  <si>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</si>
  <si>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</si>
  <si>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</si>
  <si>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</si>
  <si>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</si>
  <si>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</si>
  <si>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</si>
  <si>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</si>
  <si>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</si>
  <si>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</si>
  <si>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</si>
  <si>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</si>
  <si>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</si>
  <si>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</si>
  <si>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</si>
  <si>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</si>
  <si>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</si>
  <si>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</si>
  <si>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</si>
  <si>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</si>
  <si>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</si>
  <si>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</si>
  <si>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</si>
  <si>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</si>
  <si>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</si>
  <si>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</si>
  <si>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</si>
  <si>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</si>
  <si>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</si>
  <si>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</si>
  <si>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</si>
  <si>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</si>
  <si>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</si>
  <si>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</si>
  <si>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</si>
  <si>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</si>
  <si>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</si>
  <si>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</si>
  <si>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</si>
  <si>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</si>
  <si>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</si>
  <si>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</si>
  <si>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</si>
  <si>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</si>
  <si>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</si>
  <si>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</si>
  <si>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</si>
  <si>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</si>
  <si>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</si>
  <si>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</si>
  <si>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</si>
  <si>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</si>
  <si>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</si>
  <si>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</si>
  <si>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</si>
  <si>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</si>
  <si>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</si>
  <si>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</si>
  <si>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</si>
  <si>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</si>
  <si>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</si>
  <si>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</si>
  <si>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</si>
  <si>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</si>
  <si>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</si>
  <si>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</si>
  <si>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</si>
  <si>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</si>
  <si>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</si>
  <si>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</si>
  <si>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</si>
  <si>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</si>
  <si>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</si>
  <si>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</si>
  <si>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</si>
  <si>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</si>
  <si>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</si>
  <si>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</si>
  <si>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</si>
  <si>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</si>
  <si>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</si>
  <si>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</si>
  <si>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</si>
  <si>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</si>
  <si>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</si>
  <si>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</si>
  <si>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</si>
  <si>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</si>
  <si>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</si>
  <si>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</si>
  <si>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</si>
  <si>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</si>
  <si>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</si>
  <si>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</si>
  <si>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</si>
  <si>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</si>
  <si>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</si>
  <si>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</si>
  <si>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</si>
  <si>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</si>
  <si>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</si>
  <si>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</si>
  <si>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</si>
  <si>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</si>
  <si>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</si>
  <si>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</si>
  <si>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</si>
  <si>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</si>
  <si>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</si>
  <si>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</si>
  <si>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</si>
  <si>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</si>
  <si>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</si>
  <si>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</si>
  <si>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</si>
  <si>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</si>
  <si>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</si>
  <si>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</si>
  <si>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</si>
  <si>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</si>
  <si>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</si>
  <si>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</si>
  <si>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</si>
  <si>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</si>
  <si>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</si>
  <si>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</si>
  <si>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</si>
  <si>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</si>
  <si>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</si>
  <si>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</si>
  <si>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</si>
  <si>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</si>
  <si>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</si>
  <si>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</si>
  <si>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</si>
  <si>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</si>
  <si>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</si>
  <si>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</si>
  <si>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</si>
  <si>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</si>
  <si>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</si>
  <si>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</si>
  <si>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</si>
  <si>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</si>
  <si>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</si>
  <si>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</si>
  <si>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</si>
  <si>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</si>
  <si>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</si>
  <si>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</si>
  <si>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</si>
  <si>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</si>
  <si>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</si>
  <si>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</si>
  <si>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</si>
  <si>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</si>
  <si>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</si>
  <si>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</si>
  <si>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</si>
  <si>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</si>
  <si>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</si>
  <si>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</si>
  <si>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</si>
  <si>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</si>
  <si>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</si>
  <si>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</si>
  <si>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</si>
  <si>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</si>
  <si>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</si>
  <si>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</si>
  <si>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</si>
  <si>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</si>
  <si>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</si>
  <si>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</si>
  <si>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</si>
  <si>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</si>
  <si>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</si>
  <si>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</si>
  <si>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</si>
  <si>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</si>
  <si>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</si>
  <si>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</si>
  <si>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</si>
  <si>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</si>
  <si>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</si>
  <si>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</si>
  <si>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</si>
  <si>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</si>
  <si>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</si>
  <si>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</si>
  <si>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</si>
  <si>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</si>
  <si>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</si>
  <si>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</si>
  <si>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</si>
  <si>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</si>
  <si>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</si>
  <si>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</si>
  <si>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</si>
  <si>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</si>
  <si>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</si>
  <si>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</si>
  <si>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</si>
  <si>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</si>
  <si>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</si>
  <si>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</si>
  <si>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</si>
  <si>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</si>
  <si>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</si>
  <si>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</si>
  <si>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</si>
  <si>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</si>
  <si>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</si>
  <si>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</si>
  <si>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</si>
  <si>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</si>
  <si>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</si>
  <si>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</si>
  <si>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</si>
  <si>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</si>
  <si>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</si>
  <si>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</si>
  <si>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</si>
  <si>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</si>
  <si>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</si>
  <si>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</si>
  <si>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</si>
  <si>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</si>
  <si>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</si>
  <si>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</si>
  <si>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</si>
  <si>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</si>
  <si>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</si>
  <si>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</si>
  <si>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</si>
  <si>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</si>
  <si>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</si>
  <si>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</si>
  <si>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</si>
  <si>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</si>
  <si>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</si>
  <si>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</si>
  <si>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</si>
  <si>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</si>
  <si>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</si>
  <si>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</si>
  <si>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</si>
  <si>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</si>
  <si>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</si>
  <si>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</si>
  <si>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</si>
  <si>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</si>
  <si>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</si>
  <si>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</si>
  <si>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</si>
  <si>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</si>
  <si>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</si>
  <si>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</si>
  <si>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</si>
  <si>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</si>
  <si>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</si>
  <si>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</si>
  <si>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</si>
  <si>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</si>
  <si>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</si>
  <si>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</si>
  <si>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</si>
  <si>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</si>
  <si>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</si>
  <si>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</si>
  <si>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</si>
  <si>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</si>
  <si>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</si>
  <si>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</si>
  <si>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</si>
  <si>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</si>
  <si>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</si>
  <si>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</si>
  <si>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</si>
  <si>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</si>
  <si>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</si>
  <si>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</si>
  <si>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</si>
  <si>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</si>
  <si>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</si>
  <si>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</si>
  <si>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</si>
  <si>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</si>
  <si>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</si>
  <si>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</si>
  <si>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</si>
  <si>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</si>
  <si>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</si>
  <si>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</si>
  <si>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</si>
  <si>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</si>
  <si>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</si>
  <si>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</si>
  <si>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</si>
  <si>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</si>
  <si>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</si>
  <si>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</si>
  <si>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</si>
  <si>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</si>
  <si>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</si>
  <si>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</si>
  <si>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</si>
  <si>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</si>
  <si>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</si>
  <si>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</si>
  <si>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</si>
  <si>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</si>
  <si>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</si>
  <si>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</si>
  <si>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</si>
  <si>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</si>
  <si>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</si>
  <si>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</si>
  <si>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</si>
  <si>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</si>
  <si>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</si>
  <si>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</si>
  <si>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</si>
  <si>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</si>
  <si>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</si>
  <si>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</si>
  <si>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</si>
  <si>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</si>
  <si>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</si>
  <si>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</si>
  <si>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</si>
  <si>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</si>
  <si>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</si>
  <si>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</si>
  <si>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</si>
  <si>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</si>
  <si>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</si>
  <si>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</si>
  <si>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</si>
  <si>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</si>
  <si>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</si>
  <si>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</si>
  <si>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</si>
  <si>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</si>
  <si>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</si>
  <si>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</si>
  <si>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</si>
  <si>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</si>
  <si>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</si>
  <si>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</si>
  <si>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</si>
  <si>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</si>
  <si>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</si>
  <si>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</si>
  <si>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</si>
  <si>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</si>
  <si>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</si>
  <si>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</si>
  <si>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</si>
  <si>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</si>
  <si>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</si>
  <si>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</si>
  <si>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</si>
  <si>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</si>
  <si>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</si>
  <si>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</si>
  <si>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</si>
  <si>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</si>
  <si>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</si>
  <si>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</si>
  <si>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</si>
  <si>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</si>
  <si>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</si>
  <si>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</si>
  <si>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</si>
  <si>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</si>
  <si>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</si>
  <si>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</si>
  <si>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</si>
  <si>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</si>
  <si>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</si>
  <si>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</si>
  <si>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</si>
  <si>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</si>
  <si>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</si>
  <si>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</si>
  <si>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</si>
  <si>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</si>
  <si>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</si>
  <si>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</si>
  <si>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</si>
  <si>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</si>
  <si>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</si>
  <si>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</si>
  <si>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</si>
  <si>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</si>
  <si>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</si>
  <si>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</si>
  <si>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</si>
  <si>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</si>
  <si>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</si>
  <si>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</si>
  <si>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</si>
  <si>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</si>
  <si>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</si>
  <si>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</si>
  <si>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</si>
  <si>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</si>
  <si>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</si>
  <si>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</si>
  <si>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</si>
  <si>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</si>
  <si>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</si>
  <si>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</si>
  <si>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</si>
  <si>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</si>
  <si>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</si>
  <si>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</si>
  <si>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</si>
  <si>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</si>
  <si>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</si>
  <si>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</si>
  <si>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</si>
  <si>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</si>
  <si>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</si>
  <si>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</si>
  <si>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</si>
  <si>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</si>
  <si>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</si>
  <si>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</si>
  <si>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</si>
  <si>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</si>
  <si>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</si>
  <si>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</si>
  <si>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</si>
  <si>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</si>
  <si>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</si>
  <si>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</si>
  <si>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</si>
  <si>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</si>
  <si>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</si>
  <si>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</si>
  <si>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</si>
  <si>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</si>
  <si>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</si>
  <si>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</si>
  <si>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</si>
  <si>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</si>
  <si>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</si>
  <si>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</si>
  <si>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</si>
  <si>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</si>
  <si>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</si>
  <si>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</si>
  <si>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</si>
  <si>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</si>
  <si>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</si>
  <si>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</si>
  <si>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</si>
  <si>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</si>
  <si>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</si>
  <si>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</si>
  <si>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</si>
  <si>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</si>
  <si>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</si>
  <si>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</si>
  <si>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</si>
  <si>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</si>
  <si>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</si>
  <si>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</si>
  <si>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</si>
  <si>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</si>
  <si>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</si>
  <si>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</si>
  <si>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</si>
  <si>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</si>
  <si>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</si>
  <si>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</si>
  <si>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</si>
  <si>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</si>
  <si>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</si>
  <si>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</si>
  <si>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</si>
  <si>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</si>
  <si>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</si>
  <si>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</si>
  <si>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</si>
  <si>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</si>
  <si>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</si>
  <si>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</si>
  <si>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</si>
  <si>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</si>
  <si>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</si>
  <si>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</si>
  <si>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</si>
  <si>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</si>
  <si>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</si>
  <si>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</si>
  <si>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</si>
  <si>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</si>
  <si>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</si>
  <si>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</si>
  <si>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</si>
  <si>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</si>
  <si>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</si>
  <si>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</si>
  <si>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</si>
  <si>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</si>
  <si>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</si>
  <si>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</si>
  <si>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</si>
  <si>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</si>
  <si>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</si>
  <si>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</si>
  <si>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</si>
  <si>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</si>
  <si>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</si>
  <si>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</si>
  <si>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</si>
  <si>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</si>
  <si>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</si>
  <si>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</si>
  <si>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</si>
  <si>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</si>
  <si>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</si>
  <si>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</si>
  <si>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</si>
  <si>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</si>
  <si>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</si>
  <si>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</si>
  <si>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</si>
  <si>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</si>
  <si>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</si>
  <si>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</si>
  <si>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</si>
  <si>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</si>
  <si>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</si>
  <si>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</si>
  <si>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</si>
  <si>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</si>
  <si>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</si>
  <si>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</si>
  <si>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</si>
  <si>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</si>
  <si>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</si>
  <si>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</si>
  <si>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</si>
  <si>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</si>
  <si>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</si>
  <si>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</si>
  <si>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</si>
  <si>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</si>
  <si>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</si>
  <si>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</si>
  <si>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</si>
  <si>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</si>
  <si>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</si>
  <si>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</si>
  <si>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</si>
  <si>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</si>
  <si>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</si>
  <si>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</si>
  <si>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</si>
  <si>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</si>
  <si>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</si>
  <si>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</si>
  <si>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</si>
  <si>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</si>
  <si>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</si>
  <si>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</si>
  <si>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</si>
  <si>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</si>
  <si>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</si>
  <si>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</si>
  <si>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</si>
  <si>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</si>
  <si>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</si>
  <si>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</si>
  <si>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</si>
  <si>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</si>
  <si>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</si>
  <si>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</si>
  <si>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</si>
  <si>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</si>
  <si>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</si>
  <si>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</si>
  <si>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</si>
  <si>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</si>
  <si>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</si>
  <si>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</si>
  <si>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</si>
  <si>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</si>
  <si>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</si>
  <si>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</si>
  <si>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</si>
  <si>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</si>
  <si>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</si>
  <si>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</si>
  <si>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</si>
  <si>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</si>
  <si>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</si>
  <si>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</si>
  <si>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</si>
  <si>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</si>
  <si>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</si>
  <si>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</si>
  <si>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</si>
  <si>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</si>
  <si>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</si>
  <si>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</si>
  <si>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</si>
  <si>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</si>
  <si>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</si>
  <si>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</si>
  <si>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</si>
  <si>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</si>
  <si>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</si>
  <si>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</si>
  <si>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</si>
  <si>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</si>
  <si>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</si>
  <si>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</si>
  <si>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</si>
  <si>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</si>
  <si>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</si>
  <si>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</si>
  <si>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</si>
  <si>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</si>
  <si>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</si>
  <si>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</si>
  <si>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</si>
  <si>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</si>
  <si>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</si>
  <si>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</si>
  <si>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</si>
  <si>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</si>
  <si>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</si>
  <si>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</si>
  <si>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</si>
  <si>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</si>
  <si>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</si>
  <si>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</si>
  <si>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</si>
  <si>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</si>
  <si>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</si>
  <si>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</si>
  <si>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</si>
  <si>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</si>
  <si>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</si>
  <si>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</si>
  <si>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</si>
  <si>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</si>
  <si>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</si>
  <si>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</si>
  <si>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</si>
  <si>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</si>
  <si>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</si>
  <si>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</si>
  <si>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</si>
  <si>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</si>
  <si>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</si>
  <si>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</si>
  <si>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</si>
  <si>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</si>
  <si>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</si>
  <si>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</si>
  <si>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</si>
  <si>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</si>
  <si>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</si>
  <si>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</si>
  <si>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</si>
  <si>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</si>
  <si>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</si>
  <si>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</si>
  <si>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</si>
  <si>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</si>
  <si>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</si>
  <si>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</si>
  <si>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</si>
  <si>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</si>
  <si>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</si>
  <si>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</si>
  <si>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</si>
  <si>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</si>
  <si>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</si>
  <si>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</si>
  <si>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</si>
  <si>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</si>
  <si>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</si>
  <si>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</si>
  <si>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</si>
  <si>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</si>
  <si>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</si>
  <si>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</si>
  <si>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</si>
  <si>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</si>
  <si>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</si>
  <si>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</si>
  <si>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</si>
  <si>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</si>
  <si>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</si>
  <si>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</si>
  <si>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</si>
  <si>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</si>
  <si>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</si>
  <si>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</si>
  <si>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</si>
  <si>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</si>
  <si>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</si>
  <si>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</si>
  <si>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</si>
  <si>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</si>
  <si>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</si>
  <si>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</si>
  <si>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</si>
  <si>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</si>
  <si>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</si>
  <si>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</si>
  <si>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</si>
  <si>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</si>
  <si>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</si>
  <si>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</si>
  <si>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</si>
  <si>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</si>
  <si>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</si>
  <si>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</si>
  <si>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</si>
  <si>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</si>
  <si>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</si>
  <si>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</si>
  <si>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</si>
  <si>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</si>
  <si>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</si>
  <si>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</si>
  <si>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</si>
  <si>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</si>
  <si>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</si>
  <si>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</si>
  <si>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</si>
  <si>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</si>
  <si>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</si>
  <si>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</si>
  <si>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</si>
  <si>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</si>
  <si>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</si>
  <si>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</si>
  <si>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</si>
  <si>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</si>
  <si>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</si>
  <si>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</si>
  <si>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</si>
  <si>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</si>
  <si>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</si>
  <si>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</si>
  <si>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</si>
  <si>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</si>
  <si>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</si>
  <si>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</si>
  <si>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</si>
  <si>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</si>
  <si>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</si>
  <si>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</si>
  <si>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</si>
  <si>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</si>
  <si>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</si>
  <si>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</si>
  <si>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</si>
  <si>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</si>
  <si>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</si>
  <si>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</si>
  <si>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</si>
  <si>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</si>
  <si>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</si>
  <si>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</si>
  <si>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</si>
  <si>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</si>
  <si>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</si>
  <si>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</si>
  <si>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</si>
  <si>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</si>
  <si>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</si>
  <si>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</si>
  <si>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</si>
  <si>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</si>
  <si>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</si>
  <si>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</si>
  <si>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</si>
  <si>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</si>
  <si>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</si>
  <si>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</si>
  <si>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</si>
  <si>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</si>
  <si>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</si>
  <si>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</si>
  <si>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</si>
  <si>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</si>
  <si>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</si>
  <si>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</si>
  <si>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</si>
  <si>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</si>
  <si>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</si>
  <si>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</si>
  <si>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</si>
  <si>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</si>
  <si>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</si>
  <si>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</si>
  <si>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</si>
  <si>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</si>
  <si>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</si>
  <si>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</si>
  <si>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</si>
  <si>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</si>
  <si>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</si>
  <si>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</si>
  <si>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</si>
  <si>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</si>
  <si>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</si>
  <si>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</si>
  <si>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</si>
  <si>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</si>
  <si>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</si>
  <si>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</si>
  <si>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</si>
  <si>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</si>
  <si>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</si>
  <si>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</si>
  <si>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</si>
  <si>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</si>
  <si>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</si>
  <si>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</si>
  <si>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</si>
  <si>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</si>
  <si>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</si>
  <si>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</si>
  <si>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</si>
  <si>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</si>
  <si>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</si>
  <si>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</si>
  <si>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</si>
  <si>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</si>
  <si>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</si>
  <si>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</si>
  <si>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</si>
  <si>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</si>
  <si>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</si>
  <si>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</si>
  <si>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</si>
  <si>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</si>
  <si>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</si>
  <si>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</si>
  <si>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</si>
  <si>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</si>
  <si>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</si>
  <si>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</si>
  <si>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</si>
  <si>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</si>
  <si>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</si>
  <si>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</si>
  <si>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</si>
  <si>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</si>
  <si>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</si>
  <si>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</si>
  <si>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</si>
  <si>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</si>
  <si>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</si>
  <si>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</si>
  <si>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</si>
  <si>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</si>
  <si>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</si>
  <si>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</si>
  <si>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</si>
  <si>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</si>
  <si>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</si>
  <si>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</si>
  <si>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</si>
  <si>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</si>
  <si>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</si>
  <si>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</si>
  <si>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</si>
  <si>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</si>
  <si>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</si>
  <si>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</si>
  <si>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</si>
  <si>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</si>
  <si>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</si>
  <si>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</si>
  <si>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</si>
  <si>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</si>
  <si>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</si>
  <si>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</si>
  <si>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</si>
  <si>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</si>
  <si>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</si>
  <si>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</si>
  <si>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</si>
  <si>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</si>
  <si>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</si>
  <si>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</si>
  <si>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</si>
  <si>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</si>
  <si>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</si>
  <si>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</si>
  <si>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</si>
  <si>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</si>
  <si>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</si>
  <si>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</si>
  <si>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</si>
  <si>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</si>
  <si>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</si>
  <si>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</si>
  <si>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</si>
  <si>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</si>
  <si>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</si>
  <si>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</si>
  <si>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</si>
  <si>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</si>
  <si>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</si>
  <si>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</si>
  <si>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</si>
  <si>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</si>
  <si>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</si>
  <si>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</si>
  <si>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</si>
  <si>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</si>
  <si>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</si>
  <si>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</si>
  <si>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</si>
  <si>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</si>
  <si>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</si>
  <si>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</si>
  <si>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</si>
  <si>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</si>
  <si>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</si>
  <si>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</si>
  <si>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</si>
  <si>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</si>
  <si>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</si>
  <si>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</si>
  <si>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</si>
  <si>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</si>
  <si>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</si>
  <si>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</si>
  <si>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</si>
  <si>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</si>
  <si>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</si>
  <si>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</si>
  <si>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</si>
  <si>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</si>
  <si>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</si>
  <si>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</si>
  <si>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</si>
  <si>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</si>
  <si>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</si>
  <si>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</si>
  <si>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</si>
  <si>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</si>
  <si>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</si>
  <si>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</si>
  <si>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</si>
  <si>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</si>
  <si>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</si>
  <si>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</si>
  <si>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</si>
  <si>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</si>
  <si>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</si>
  <si>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</si>
  <si>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</si>
  <si>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</si>
  <si>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</si>
  <si>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</si>
  <si>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</si>
  <si>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</si>
  <si>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</si>
  <si>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</si>
  <si>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</si>
  <si>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</si>
  <si>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</si>
  <si>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</si>
  <si>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</si>
  <si>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</si>
  <si>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</si>
  <si>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</si>
  <si>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</si>
  <si>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</si>
  <si>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</si>
  <si>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</si>
  <si>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</si>
  <si>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</si>
  <si>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</si>
  <si>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</si>
  <si>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</si>
  <si>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</si>
  <si>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</si>
  <si>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</si>
  <si>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</si>
  <si>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</si>
  <si>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</si>
  <si>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</si>
  <si>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</si>
  <si>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</si>
  <si>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</si>
  <si>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</si>
  <si>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</si>
  <si>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</si>
  <si>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</si>
  <si>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</si>
  <si>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</si>
  <si>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</si>
  <si>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</si>
  <si>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</si>
  <si>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</si>
  <si>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</si>
  <si>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</si>
  <si>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</si>
  <si>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</si>
  <si>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</si>
  <si>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</si>
  <si>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</si>
  <si>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</si>
  <si>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</si>
  <si>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</si>
  <si>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</si>
  <si>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</si>
  <si>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</si>
  <si>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</si>
  <si>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</si>
  <si>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</si>
  <si>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</si>
  <si>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</si>
  <si>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</si>
  <si>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</si>
  <si>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</si>
  <si>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</si>
  <si>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</si>
  <si>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</si>
  <si>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</si>
  <si>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</si>
  <si>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</si>
  <si>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</si>
  <si>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</si>
  <si>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</si>
  <si>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</si>
  <si>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</si>
  <si>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</si>
  <si>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</si>
  <si>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</si>
  <si>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</si>
  <si>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</si>
  <si>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</si>
  <si>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</si>
  <si>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</si>
  <si>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</si>
  <si>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</si>
  <si>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</si>
  <si>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</si>
  <si>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</si>
  <si>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</si>
  <si>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</si>
  <si>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</si>
  <si>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</si>
  <si>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</si>
  <si>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</si>
  <si>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</si>
  <si>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</si>
  <si>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</si>
  <si>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</si>
  <si>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</si>
  <si>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</si>
  <si>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</si>
  <si>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</si>
  <si>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</si>
  <si>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</si>
  <si>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</si>
  <si>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</si>
  <si>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</si>
  <si>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</si>
  <si>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</si>
  <si>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</si>
  <si>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</si>
  <si>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</si>
  <si>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</si>
  <si>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</si>
  <si>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</si>
  <si>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</si>
  <si>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</si>
  <si>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</si>
  <si>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</si>
  <si>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</si>
  <si>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</si>
  <si>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</si>
  <si>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</si>
  <si>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</si>
  <si>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</si>
  <si>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</si>
  <si>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</si>
  <si>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</si>
  <si>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</si>
  <si>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</si>
  <si>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</si>
  <si>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</si>
  <si>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</si>
  <si>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</si>
  <si>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</si>
  <si>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</si>
  <si>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</si>
  <si>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</si>
  <si>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</si>
  <si>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</si>
  <si>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</si>
  <si>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</si>
  <si>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</si>
  <si>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</si>
  <si>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</si>
  <si>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</si>
  <si>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</si>
  <si>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</si>
  <si>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</si>
  <si>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</si>
  <si>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</si>
  <si>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</si>
  <si>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</si>
  <si>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</si>
  <si>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</si>
  <si>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</si>
  <si>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</si>
  <si>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</si>
  <si>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</si>
  <si>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</si>
  <si>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</si>
  <si>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</si>
  <si>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</si>
  <si>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</si>
  <si>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</si>
  <si>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</si>
  <si>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</si>
  <si>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</si>
  <si>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</si>
  <si>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</si>
  <si>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</si>
  <si>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</si>
  <si>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</si>
  <si>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</si>
  <si>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</si>
  <si>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</si>
  <si>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</si>
  <si>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</si>
  <si>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</si>
  <si>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</si>
  <si>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</si>
  <si>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</si>
  <si>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</si>
  <si>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</si>
  <si>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</si>
  <si>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</si>
  <si>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</si>
  <si>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</si>
  <si>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</si>
  <si>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</si>
  <si>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</si>
  <si>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</si>
  <si>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</si>
  <si>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</si>
  <si>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</si>
  <si>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</si>
  <si>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</si>
  <si>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</si>
  <si>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</si>
  <si>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</si>
  <si>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</si>
  <si>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</si>
  <si>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</si>
  <si>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</si>
  <si>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</si>
  <si>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</si>
  <si>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</si>
  <si>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</si>
  <si>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</si>
  <si>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</si>
  <si>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</si>
  <si>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</si>
  <si>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</si>
  <si>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</si>
  <si>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</si>
  <si>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</si>
  <si>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</si>
  <si>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</si>
  <si>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</si>
  <si>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</si>
  <si>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</si>
  <si>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</si>
  <si>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</si>
  <si>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</si>
  <si>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</si>
  <si>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</si>
  <si>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</si>
  <si>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</si>
  <si>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</si>
  <si>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</si>
  <si>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</si>
  <si>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</si>
  <si>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</si>
  <si>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</si>
  <si>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</si>
  <si>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</si>
  <si>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</si>
  <si>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</si>
  <si>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</si>
  <si>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</si>
  <si>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</si>
  <si>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</si>
  <si>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</si>
  <si>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</si>
  <si>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</si>
  <si>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</si>
  <si>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</si>
  <si>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</si>
  <si>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</si>
  <si>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</si>
  <si>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</si>
  <si>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</si>
  <si>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</si>
  <si>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</si>
  <si>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</si>
  <si>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</si>
  <si>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</si>
  <si>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</si>
  <si>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</si>
  <si>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</si>
  <si>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</si>
  <si>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</si>
  <si>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</si>
  <si>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</si>
  <si>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</si>
  <si>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</si>
  <si>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</si>
  <si>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</si>
  <si>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</si>
  <si>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</si>
  <si>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</si>
  <si>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</si>
  <si>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</si>
  <si>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</si>
  <si>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</si>
  <si>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</si>
  <si>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</si>
  <si>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</si>
  <si>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</si>
  <si>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</si>
  <si>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</si>
  <si>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</si>
  <si>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</si>
  <si>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</si>
  <si>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</si>
  <si>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</si>
  <si>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</si>
  <si>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</si>
  <si>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</si>
  <si>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</si>
  <si>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</si>
  <si>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</si>
  <si>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</si>
  <si>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</si>
  <si>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</si>
  <si>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</si>
  <si>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</si>
  <si>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</si>
  <si>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</si>
  <si>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</si>
  <si>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</si>
  <si>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</si>
  <si>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</si>
  <si>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</si>
  <si>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</si>
  <si>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</si>
  <si>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</si>
  <si>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</si>
  <si>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</si>
  <si>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</si>
  <si>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</si>
  <si>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</si>
  <si>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</si>
  <si>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</si>
  <si>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</si>
  <si>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</si>
  <si>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</si>
  <si>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</si>
  <si>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</si>
  <si>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</si>
  <si>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</si>
  <si>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</si>
  <si>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</si>
  <si>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</si>
  <si>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</si>
  <si>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</si>
  <si>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</si>
  <si>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</si>
  <si>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</si>
  <si>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</si>
  <si>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</si>
  <si>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</si>
  <si>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</si>
  <si>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</si>
  <si>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</si>
  <si>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</si>
  <si>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</si>
  <si>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</si>
  <si>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</si>
  <si>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</si>
  <si>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</si>
  <si>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</si>
  <si>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</si>
  <si>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</si>
  <si>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</si>
  <si>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</si>
  <si>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</si>
  <si>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</si>
  <si>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</si>
  <si>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</si>
  <si>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</si>
  <si>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</si>
  <si>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</si>
  <si>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</si>
  <si>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</si>
  <si>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</si>
  <si>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</si>
  <si>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</si>
  <si>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</si>
  <si>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</si>
  <si>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</si>
  <si>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</si>
  <si>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</si>
  <si>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</si>
  <si>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</si>
  <si>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</si>
  <si>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</si>
  <si>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</si>
  <si>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</si>
  <si>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</si>
  <si>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</si>
  <si>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</si>
  <si>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</si>
  <si>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</si>
  <si>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</si>
  <si>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</si>
  <si>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</si>
  <si>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</si>
  <si>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</si>
  <si>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</si>
  <si>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</si>
  <si>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</si>
  <si>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</si>
  <si>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</si>
  <si>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</si>
  <si>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</si>
  <si>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</si>
  <si>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</si>
  <si>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</si>
  <si>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</si>
  <si>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</si>
  <si>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</si>
  <si>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</si>
  <si>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</si>
  <si>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</si>
  <si>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</si>
  <si>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</si>
  <si>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</si>
  <si>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</si>
  <si>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</si>
  <si>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</si>
  <si>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</si>
  <si>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</si>
  <si>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</si>
  <si>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</si>
  <si>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</si>
  <si>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</si>
  <si>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</si>
  <si>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</si>
  <si>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</si>
  <si>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</si>
  <si>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</si>
  <si>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</si>
  <si>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</si>
  <si>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</si>
  <si>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</si>
  <si>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</si>
  <si>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</si>
  <si>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</si>
  <si>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</si>
  <si>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</si>
  <si>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</si>
  <si>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</si>
  <si>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</si>
  <si>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</si>
  <si>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</si>
  <si>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</si>
  <si>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</si>
  <si>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</si>
  <si>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</si>
  <si>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</si>
  <si>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</si>
  <si>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</si>
  <si>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</si>
  <si>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</si>
  <si>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</si>
  <si>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</si>
  <si>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</si>
  <si>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</si>
  <si>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</si>
  <si>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</si>
  <si>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</si>
  <si>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</si>
  <si>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</si>
  <si>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</si>
  <si>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</si>
  <si>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</si>
  <si>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</si>
  <si>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</si>
  <si>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</si>
  <si>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</si>
  <si>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</si>
  <si>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</si>
  <si>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</si>
  <si>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</si>
  <si>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</si>
  <si>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</si>
  <si>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</si>
  <si>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</si>
  <si>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</si>
  <si>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</si>
  <si>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</si>
  <si>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</si>
  <si>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</si>
  <si>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</si>
  <si>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</si>
  <si>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</si>
  <si>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</si>
  <si>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</si>
  <si>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</si>
  <si>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</si>
  <si>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</si>
  <si>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</si>
  <si>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</si>
  <si>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</si>
  <si>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</si>
  <si>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</si>
  <si>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</si>
  <si>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</si>
  <si>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</si>
  <si>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</si>
  <si>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</si>
  <si>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</si>
  <si>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</si>
  <si>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</si>
  <si>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</si>
  <si>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</si>
  <si>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</si>
  <si>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</si>
  <si>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</si>
  <si>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</si>
  <si>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</si>
  <si>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</si>
  <si>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</si>
  <si>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</si>
  <si>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</si>
  <si>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</si>
  <si>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</si>
  <si>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</si>
  <si>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</si>
  <si>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</si>
  <si>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</si>
  <si>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</si>
  <si>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</si>
  <si>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</si>
  <si>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</si>
  <si>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</si>
  <si>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</si>
  <si>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</si>
  <si>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</si>
  <si>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</si>
  <si>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</si>
  <si>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</si>
  <si>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</si>
  <si>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</si>
  <si>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</si>
  <si>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</si>
  <si>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</si>
  <si>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</si>
  <si>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</si>
  <si>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</si>
  <si>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</si>
  <si>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</si>
  <si>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</si>
  <si>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</si>
  <si>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</si>
  <si>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</si>
  <si>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</si>
  <si>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</si>
  <si>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</si>
  <si>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</si>
  <si>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</si>
  <si>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</si>
  <si>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</si>
  <si>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</si>
  <si>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</si>
  <si>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</si>
  <si>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</si>
  <si>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</si>
  <si>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</si>
  <si>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</si>
  <si>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</si>
  <si>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</si>
  <si>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</si>
  <si>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</si>
  <si>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</si>
  <si>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</si>
  <si>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</si>
  <si>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</si>
  <si>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</si>
  <si>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</si>
  <si>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</si>
  <si>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</si>
  <si>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</si>
  <si>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</si>
  <si>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</si>
  <si>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</si>
  <si>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</si>
  <si>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</si>
  <si>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</si>
  <si>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</si>
  <si>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</si>
  <si>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</si>
  <si>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</si>
  <si>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</si>
  <si>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</si>
  <si>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</si>
  <si>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</si>
  <si>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</si>
  <si>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</si>
  <si>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</si>
  <si>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</si>
  <si>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</si>
  <si>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</si>
  <si>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</si>
  <si>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</si>
  <si>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</si>
  <si>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</si>
  <si>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</si>
  <si>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</si>
  <si>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</si>
  <si>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</si>
  <si>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</si>
  <si>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</si>
  <si>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</si>
  <si>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</si>
  <si>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</si>
  <si>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</si>
  <si>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</si>
  <si>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</si>
  <si>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</si>
  <si>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</si>
  <si>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</si>
  <si>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</si>
  <si>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</si>
  <si>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</si>
  <si>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</si>
  <si>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</si>
  <si>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</si>
  <si>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</si>
  <si>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</si>
  <si>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</si>
  <si>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</si>
  <si>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</si>
  <si>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</si>
  <si>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</si>
  <si>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</si>
  <si>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</si>
  <si>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</si>
  <si>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</si>
  <si>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</si>
  <si>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</si>
  <si>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</si>
  <si>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</si>
  <si>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</si>
  <si>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</si>
  <si>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</si>
  <si>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</si>
  <si>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</si>
  <si>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</si>
  <si>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</si>
  <si>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</si>
  <si>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</si>
  <si>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</si>
  <si>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</si>
  <si>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</si>
  <si>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</si>
  <si>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</si>
  <si>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</si>
  <si>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</si>
  <si>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</si>
  <si>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</si>
  <si>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</si>
  <si>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</si>
  <si>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</si>
  <si>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</si>
  <si>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</si>
  <si>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</si>
  <si>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</si>
  <si>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</si>
  <si>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</si>
  <si>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</si>
  <si>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</si>
  <si>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</si>
  <si>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</si>
  <si>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</si>
  <si>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</si>
  <si>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</si>
  <si>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</si>
  <si>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</si>
  <si>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</si>
  <si>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</si>
  <si>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</si>
  <si>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</si>
  <si>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</si>
  <si>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</si>
  <si>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</si>
  <si>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</si>
  <si>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</si>
  <si>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</si>
  <si>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</si>
  <si>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</si>
  <si>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</si>
  <si>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</si>
  <si>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</si>
  <si>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</si>
  <si>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</si>
  <si>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</si>
  <si>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</si>
  <si>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</si>
  <si>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</si>
  <si>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</si>
  <si>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</si>
  <si>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</si>
  <si>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</si>
  <si>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</si>
  <si>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</si>
  <si>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</si>
  <si>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</si>
  <si>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</si>
  <si>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</si>
  <si>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</si>
  <si>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</si>
  <si>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</si>
  <si>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</si>
  <si>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</si>
  <si>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</si>
  <si>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</si>
  <si>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</si>
  <si>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</si>
  <si>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</si>
  <si>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</si>
  <si>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</si>
  <si>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</si>
  <si>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</si>
  <si>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</si>
  <si>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</si>
  <si>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</si>
  <si>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</si>
  <si>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</si>
  <si>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</si>
  <si>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</si>
  <si>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</si>
  <si>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</si>
  <si>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</si>
  <si>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</si>
  <si>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</si>
  <si>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</si>
  <si>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</si>
  <si>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</si>
  <si>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</si>
  <si>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</si>
  <si>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</si>
  <si>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</si>
  <si>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</si>
  <si>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</si>
  <si>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</si>
  <si>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</si>
  <si>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</si>
  <si>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</si>
  <si>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</si>
  <si>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</si>
  <si>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</si>
  <si>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</si>
  <si>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</si>
  <si>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</si>
  <si>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</si>
  <si>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</si>
  <si>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</si>
  <si>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</si>
  <si>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</si>
  <si>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</si>
  <si>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</si>
  <si>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</si>
  <si>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</si>
  <si>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</si>
  <si>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</si>
  <si>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</si>
  <si>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</si>
  <si>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</si>
  <si>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</si>
  <si>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</si>
  <si>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</si>
  <si>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</si>
  <si>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</si>
  <si>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</si>
  <si>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</si>
  <si>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</si>
  <si>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</si>
  <si>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</si>
  <si>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</si>
  <si>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</si>
  <si>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</si>
  <si>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</si>
  <si>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</si>
  <si>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</si>
  <si>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</si>
  <si>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</si>
  <si>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</si>
  <si>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</si>
  <si>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</si>
  <si>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</si>
  <si>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</si>
  <si>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</si>
  <si>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</si>
  <si>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</si>
  <si>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</si>
  <si>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</si>
  <si>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</si>
  <si>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</si>
  <si>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</si>
  <si>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</si>
  <si>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</si>
  <si>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</si>
  <si>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</si>
  <si>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</si>
  <si>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</si>
  <si>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</si>
  <si>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</si>
  <si>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</si>
  <si>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</si>
  <si>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</si>
  <si>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</si>
  <si>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</si>
  <si>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</si>
  <si>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</si>
  <si>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</si>
  <si>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</si>
  <si>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</si>
  <si>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</si>
  <si>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</si>
  <si>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</si>
  <si>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</si>
  <si>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</si>
  <si>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</si>
  <si>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</si>
  <si>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</si>
  <si>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</si>
  <si>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</si>
  <si>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</si>
  <si>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</si>
  <si>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</si>
  <si>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</si>
  <si>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</si>
  <si>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</si>
  <si>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</si>
  <si>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</si>
  <si>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</si>
  <si>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</si>
  <si>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</si>
  <si>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</si>
  <si>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</si>
  <si>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</si>
  <si>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</si>
  <si>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</si>
  <si>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</si>
  <si>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</si>
  <si>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</si>
  <si>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</si>
  <si>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</si>
  <si>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</si>
  <si>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</si>
  <si>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</si>
  <si>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</si>
  <si>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</si>
  <si>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</si>
  <si>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</si>
  <si>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</si>
  <si>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</si>
  <si>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</si>
  <si>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</si>
  <si>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</si>
  <si>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</si>
  <si>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</si>
  <si>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</si>
  <si>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</si>
  <si>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</si>
  <si>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</si>
  <si>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</si>
  <si>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</si>
  <si>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</si>
  <si>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</si>
  <si>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</si>
  <si>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</si>
  <si>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</si>
  <si>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</si>
  <si>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</si>
  <si>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</si>
  <si>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</si>
  <si>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</si>
  <si>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</si>
  <si>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</si>
  <si>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</si>
  <si>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</si>
  <si>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</si>
  <si>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</si>
  <si>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</si>
  <si>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</si>
  <si>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</si>
  <si>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</si>
  <si>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</si>
  <si>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</si>
  <si>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</si>
  <si>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</si>
  <si>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</si>
  <si>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</si>
  <si>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</si>
  <si>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</si>
  <si>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</si>
  <si>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</si>
  <si>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</si>
  <si>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</si>
  <si>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</si>
  <si>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</si>
  <si>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</si>
  <si>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</si>
  <si>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</si>
  <si>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</si>
  <si>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</si>
  <si>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</si>
  <si>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</si>
  <si>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</si>
  <si>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</si>
  <si>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</si>
  <si>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</si>
  <si>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</si>
  <si>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</si>
  <si>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</si>
  <si>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</si>
  <si>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</si>
  <si>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</si>
  <si>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</si>
  <si>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</si>
  <si>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</si>
  <si>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</si>
  <si>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</si>
  <si>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</si>
  <si>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</si>
  <si>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</si>
  <si>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</si>
  <si>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</si>
  <si>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</si>
  <si>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</si>
  <si>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</si>
  <si>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</si>
  <si>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</si>
  <si>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</si>
  <si>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</si>
  <si>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</si>
  <si>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</si>
  <si>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</si>
  <si>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</si>
  <si>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</si>
  <si>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</si>
  <si>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</si>
  <si>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</si>
  <si>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</si>
  <si>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</si>
  <si>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</si>
  <si>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</si>
  <si>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</si>
  <si>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</si>
  <si>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</si>
  <si>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</si>
  <si>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</si>
  <si>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</si>
  <si>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</si>
  <si>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</si>
  <si>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</si>
  <si>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</si>
  <si>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</si>
  <si>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</si>
  <si>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</si>
  <si>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</si>
  <si>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</si>
  <si>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</si>
  <si>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</si>
  <si>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</si>
  <si>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</si>
  <si>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</si>
  <si>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</si>
  <si>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</si>
  <si>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</si>
  <si>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</si>
  <si>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</si>
  <si>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</si>
  <si>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</si>
  <si>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</si>
  <si>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</si>
  <si>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</si>
  <si>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</si>
  <si>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</si>
  <si>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</si>
  <si>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</si>
  <si>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</si>
  <si>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</si>
  <si>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</si>
  <si>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</si>
  <si>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</si>
  <si>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</si>
  <si>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</si>
  <si>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</si>
  <si>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</si>
  <si>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</si>
  <si>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</si>
  <si>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</si>
  <si>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</si>
  <si>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</si>
  <si>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</si>
  <si>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</si>
  <si>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</si>
  <si>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</si>
  <si>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</si>
  <si>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</si>
  <si>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</si>
  <si>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</si>
  <si>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</si>
  <si>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</si>
  <si>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</si>
  <si>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</si>
  <si>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</si>
  <si>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</si>
  <si>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</si>
  <si>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</si>
  <si>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</si>
  <si>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</si>
  <si>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</si>
  <si>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</si>
  <si>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</si>
  <si>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</si>
  <si>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</si>
  <si>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</si>
  <si>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</si>
  <si>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</si>
  <si>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</si>
  <si>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</si>
  <si>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</si>
  <si>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</si>
  <si>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</si>
  <si>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</si>
  <si>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</si>
  <si>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</si>
  <si>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</si>
  <si>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</si>
  <si>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</si>
  <si>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</si>
  <si>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</si>
  <si>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</si>
  <si>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</si>
  <si>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</si>
  <si>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</si>
  <si>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</si>
  <si>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</si>
  <si>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</si>
  <si>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</si>
  <si>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</si>
  <si>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</si>
  <si>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</si>
  <si>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</si>
  <si>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</si>
  <si>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</si>
  <si>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</si>
  <si>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</si>
  <si>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</si>
  <si>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</si>
  <si>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</si>
  <si>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</si>
  <si>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</si>
  <si>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</si>
  <si>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</si>
  <si>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</si>
  <si>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</si>
  <si>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</si>
  <si>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</si>
  <si>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</si>
  <si>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</si>
  <si>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</si>
  <si>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</si>
  <si>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</si>
  <si>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</si>
  <si>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</si>
  <si>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</si>
  <si>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</si>
  <si>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</si>
  <si>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</si>
  <si>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</si>
  <si>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</si>
  <si>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</si>
  <si>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</si>
  <si>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</si>
  <si>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</si>
  <si>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</si>
  <si>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</si>
  <si>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</si>
  <si>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</si>
  <si>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</si>
  <si>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</si>
  <si>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</si>
  <si>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</si>
  <si>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</si>
  <si>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</si>
  <si>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</si>
  <si>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</si>
  <si>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</si>
  <si>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</si>
  <si>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</si>
  <si>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</si>
  <si>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</si>
  <si>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</si>
  <si>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</si>
  <si>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</si>
  <si>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</si>
  <si>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</si>
  <si>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</si>
  <si>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</si>
  <si>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</si>
  <si>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</si>
  <si>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</si>
  <si>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</si>
  <si>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</si>
  <si>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</si>
  <si>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</si>
  <si>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</si>
  <si>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</si>
  <si>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</si>
  <si>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</si>
  <si>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</si>
  <si>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</si>
  <si>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</si>
  <si>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</si>
  <si>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</si>
  <si>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</si>
  <si>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</si>
  <si>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</si>
  <si>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</si>
  <si>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</si>
  <si>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</si>
  <si>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</si>
  <si>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</si>
  <si>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</si>
  <si>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</si>
  <si>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</si>
  <si>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</si>
  <si>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</si>
  <si>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</si>
  <si>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</si>
  <si>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</si>
  <si>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</si>
  <si>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</si>
  <si>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</si>
  <si>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</si>
  <si>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</si>
  <si>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</si>
  <si>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</si>
  <si>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</si>
  <si>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</si>
  <si>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</si>
  <si>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</si>
  <si>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</si>
  <si>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</si>
  <si>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</si>
  <si>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</si>
  <si>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</si>
  <si>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</si>
  <si>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</si>
  <si>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</si>
  <si>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</si>
  <si>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</si>
  <si>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</si>
  <si>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</si>
  <si>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</si>
  <si>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</si>
  <si>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</si>
  <si>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</si>
  <si>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</si>
  <si>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</si>
  <si>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</si>
  <si>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</si>
  <si>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</si>
  <si>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</si>
  <si>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</si>
  <si>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</si>
  <si>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</si>
  <si>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</si>
  <si>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</si>
  <si>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</si>
  <si>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</si>
  <si>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</si>
  <si>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</si>
  <si>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</si>
  <si>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</si>
  <si>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</si>
  <si>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</si>
  <si>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</si>
  <si>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</si>
  <si>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</si>
  <si>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</si>
  <si>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</si>
  <si>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</si>
  <si>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</si>
  <si>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</si>
  <si>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</si>
  <si>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</si>
  <si>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</si>
  <si>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</si>
  <si>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</si>
  <si>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</si>
  <si>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</si>
  <si>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</si>
  <si>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</si>
  <si>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</si>
  <si>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</si>
  <si>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</si>
  <si>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</si>
  <si>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</si>
  <si>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</si>
  <si>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</si>
  <si>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</si>
  <si>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</si>
  <si>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</si>
  <si>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</si>
  <si>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</si>
  <si>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</si>
  <si>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</si>
  <si>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</si>
  <si>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</si>
  <si>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</si>
  <si>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</si>
  <si>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</si>
  <si>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</si>
  <si>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</si>
  <si>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</si>
  <si>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</si>
  <si>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</si>
  <si>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</si>
  <si>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</si>
  <si>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</si>
  <si>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</si>
  <si>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</si>
  <si>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</si>
  <si>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</si>
  <si>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</si>
  <si>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</si>
  <si>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</si>
  <si>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</si>
  <si>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</si>
  <si>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</si>
  <si>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</si>
  <si>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</si>
  <si>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</si>
  <si>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</si>
  <si>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</si>
  <si>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</si>
  <si>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</si>
  <si>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</si>
  <si>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</si>
  <si>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</si>
  <si>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</si>
  <si>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</si>
  <si>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</si>
  <si>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</si>
  <si>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</si>
  <si>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</si>
  <si>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</si>
  <si>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</si>
  <si>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</si>
  <si>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</si>
  <si>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</si>
  <si>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</si>
  <si>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</si>
  <si>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</si>
  <si>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</si>
  <si>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</si>
  <si>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</si>
  <si>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</si>
  <si>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</si>
  <si>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</si>
  <si>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</si>
  <si>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</si>
  <si>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</si>
  <si>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</si>
  <si>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</si>
  <si>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</si>
  <si>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</si>
  <si>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</si>
  <si>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</si>
  <si>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</si>
  <si>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</si>
  <si>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</si>
  <si>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</si>
  <si>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</si>
  <si>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</si>
  <si>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</si>
  <si>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</si>
  <si>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</si>
  <si>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</si>
  <si>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</si>
  <si>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</si>
  <si>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</si>
  <si>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</si>
  <si>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</si>
  <si>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</si>
  <si>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</si>
  <si>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</si>
  <si>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</si>
  <si>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</si>
  <si>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</si>
  <si>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</si>
  <si>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</si>
  <si>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</si>
  <si>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</si>
  <si>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</si>
  <si>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</si>
  <si>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</si>
  <si>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</si>
  <si>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</si>
  <si>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</si>
  <si>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</si>
  <si>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</si>
  <si>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</si>
  <si>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</si>
  <si>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</si>
  <si>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</si>
  <si>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</si>
  <si>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</si>
  <si>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</si>
  <si>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</si>
  <si>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</si>
  <si>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</si>
  <si>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</si>
  <si>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</si>
  <si>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</si>
  <si>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</si>
  <si>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</si>
  <si>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</si>
  <si>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</si>
  <si>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</si>
  <si>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</si>
  <si>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</si>
  <si>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</si>
  <si>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</si>
  <si>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</si>
  <si>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</si>
  <si>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</si>
  <si>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</si>
  <si>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</si>
  <si>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</si>
  <si>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</si>
  <si>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</si>
  <si>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</si>
  <si>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</si>
  <si>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</si>
  <si>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</si>
  <si>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</si>
  <si>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</si>
  <si>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</si>
  <si>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</si>
  <si>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</si>
  <si>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</si>
  <si>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</si>
  <si>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</si>
  <si>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</si>
  <si>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</si>
  <si>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</si>
  <si>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</si>
  <si>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</si>
  <si>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</si>
  <si>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</si>
  <si>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</si>
  <si>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</si>
  <si>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</si>
  <si>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</si>
  <si>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</si>
  <si>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</si>
  <si>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</si>
  <si>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</si>
  <si>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</si>
  <si>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</si>
  <si>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</si>
  <si>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</si>
  <si>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</si>
  <si>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</si>
  <si>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</si>
  <si>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</si>
  <si>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</si>
  <si>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</si>
  <si>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</si>
  <si>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</si>
  <si>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</si>
  <si>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</si>
  <si>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</si>
  <si>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</si>
  <si>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</si>
  <si>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</si>
  <si>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</si>
  <si>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</si>
  <si>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</si>
  <si>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</si>
  <si>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</si>
  <si>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</si>
  <si>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</si>
  <si>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</si>
  <si>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</si>
  <si>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</si>
  <si>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</si>
  <si>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</si>
  <si>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</si>
  <si>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</si>
  <si>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</si>
  <si>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</si>
  <si>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</si>
  <si>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</si>
  <si>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</si>
  <si>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</si>
  <si>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</si>
  <si>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</si>
  <si>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</si>
  <si>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</si>
  <si>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</si>
  <si>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</si>
  <si>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</si>
  <si>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</si>
  <si>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</si>
  <si>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</si>
  <si>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</si>
  <si>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</si>
  <si>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</si>
  <si>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</si>
  <si>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</si>
  <si>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</si>
  <si>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</si>
  <si>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</si>
  <si>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</si>
  <si>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</si>
  <si>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</si>
  <si>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</si>
  <si>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</si>
  <si>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</si>
  <si>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</si>
  <si>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</si>
  <si>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</si>
  <si>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</si>
  <si>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</si>
  <si>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</si>
  <si>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</si>
  <si>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</si>
  <si>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</si>
  <si>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</si>
  <si>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</si>
  <si>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</si>
  <si>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</si>
  <si>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</si>
  <si>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</si>
  <si>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</si>
  <si>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</si>
  <si>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</si>
  <si>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</si>
  <si>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</si>
  <si>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</si>
  <si>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</si>
  <si>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</si>
  <si>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</si>
  <si>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</si>
  <si>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</si>
  <si>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</si>
  <si>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</si>
  <si>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</si>
  <si>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</si>
  <si>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</si>
  <si>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</si>
  <si>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</si>
  <si>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</si>
  <si>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</si>
  <si>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</si>
  <si>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</si>
  <si>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</si>
  <si>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</si>
  <si>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</si>
  <si>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</si>
  <si>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</si>
  <si>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</si>
  <si>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</si>
  <si>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</si>
  <si>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</si>
  <si>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</si>
  <si>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</si>
  <si>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</si>
  <si>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</si>
  <si>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</si>
  <si>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</si>
  <si>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</si>
  <si>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</si>
  <si>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</si>
  <si>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</si>
  <si>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</si>
  <si>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</si>
  <si>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</si>
  <si>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</si>
  <si>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</si>
  <si>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</si>
  <si>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</si>
  <si>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</si>
  <si>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</si>
  <si>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</si>
  <si>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</si>
  <si>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</si>
  <si>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</si>
  <si>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</si>
  <si>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</si>
  <si>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</si>
  <si>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</si>
  <si>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</si>
  <si>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</si>
  <si>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</si>
  <si>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</si>
  <si>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</si>
  <si>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</si>
  <si>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</si>
  <si>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</si>
  <si>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</si>
  <si>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</si>
  <si>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</si>
  <si>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</si>
  <si>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</si>
  <si>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</si>
  <si>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</si>
  <si>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</si>
  <si>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</si>
  <si>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</si>
  <si>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</si>
  <si>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</si>
  <si>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</si>
  <si>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</si>
  <si>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</si>
  <si>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</si>
  <si>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</si>
  <si>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</si>
  <si>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</si>
  <si>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</si>
  <si>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</si>
  <si>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</si>
  <si>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</si>
  <si>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</si>
  <si>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</si>
  <si>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</si>
  <si>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</si>
  <si>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</si>
  <si>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</si>
  <si>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</si>
  <si>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</si>
  <si>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</si>
  <si>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</si>
  <si>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</si>
  <si>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</si>
  <si>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</si>
  <si>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</si>
  <si>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</si>
  <si>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</si>
  <si>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</si>
  <si>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</si>
  <si>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</si>
  <si>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</si>
  <si>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</si>
  <si>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</si>
  <si>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</si>
  <si>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</si>
  <si>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</si>
  <si>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</si>
  <si>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</si>
  <si>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</si>
  <si>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</si>
  <si>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</si>
  <si>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</si>
  <si>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</si>
  <si>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</si>
  <si>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</si>
  <si>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</si>
  <si>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</si>
  <si>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</si>
  <si>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</si>
  <si>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</si>
  <si>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</si>
  <si>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</si>
  <si>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</si>
  <si>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</si>
  <si>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</si>
  <si>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</si>
  <si>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</si>
  <si>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</si>
  <si>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</si>
  <si>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</si>
  <si>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</si>
  <si>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</si>
  <si>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</si>
  <si>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</si>
  <si>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</si>
  <si>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</si>
  <si>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</si>
  <si>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</si>
  <si>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</si>
  <si>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</si>
  <si>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</si>
  <si>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</si>
  <si>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</si>
  <si>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</si>
  <si>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</si>
  <si>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</si>
  <si>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</si>
  <si>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</si>
  <si>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</si>
  <si>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</si>
  <si>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</si>
  <si>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</si>
  <si>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</si>
  <si>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</si>
  <si>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</si>
  <si>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</si>
  <si>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</si>
  <si>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</si>
  <si>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</si>
  <si>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</si>
  <si>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</si>
  <si>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</si>
  <si>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</si>
  <si>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</si>
  <si>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</si>
  <si>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</si>
  <si>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</si>
  <si>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</si>
  <si>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</si>
  <si>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</si>
  <si>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</si>
  <si>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</si>
  <si>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</si>
  <si>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</si>
  <si>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</si>
  <si>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</si>
  <si>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</si>
  <si>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</si>
  <si>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</si>
  <si>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</si>
  <si>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</si>
  <si>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</si>
  <si>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</si>
  <si>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</si>
  <si>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</si>
  <si>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</si>
  <si>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</si>
  <si>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</si>
  <si>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</si>
  <si>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</si>
  <si>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</si>
  <si>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</si>
  <si>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</si>
  <si>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</si>
  <si>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</si>
  <si>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</si>
  <si>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</si>
  <si>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</si>
  <si>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</si>
  <si>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</si>
  <si>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</si>
  <si>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</si>
  <si>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</si>
  <si>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</si>
  <si>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</si>
  <si>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</si>
  <si>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</si>
  <si>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</si>
  <si>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</si>
  <si>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</si>
  <si>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</si>
  <si>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</si>
  <si>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</si>
  <si>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</si>
  <si>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</si>
  <si>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</si>
  <si>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</si>
  <si>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</si>
  <si>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</si>
  <si>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</si>
  <si>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</si>
  <si>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</si>
  <si>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</si>
  <si>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</si>
  <si>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</si>
  <si>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</si>
  <si>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</si>
  <si>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</si>
  <si>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</si>
  <si>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</si>
  <si>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</si>
  <si>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</si>
  <si>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</si>
  <si>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</si>
  <si>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</si>
  <si>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</si>
  <si>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</si>
  <si>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</si>
  <si>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</si>
  <si>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</si>
  <si>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</si>
  <si>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</si>
  <si>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</si>
  <si>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</si>
  <si>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</si>
  <si>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</si>
  <si>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</si>
  <si>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</si>
  <si>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</si>
  <si>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</si>
  <si>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</si>
  <si>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</si>
  <si>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</si>
  <si>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</si>
  <si>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</si>
  <si>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</si>
  <si>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</si>
  <si>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</si>
  <si>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</si>
  <si>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</si>
  <si>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</si>
  <si>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</si>
  <si>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</si>
  <si>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</si>
  <si>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</si>
  <si>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</si>
  <si>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</si>
  <si>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</si>
  <si>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</si>
  <si>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</si>
  <si>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</si>
  <si>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</si>
  <si>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</si>
  <si>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</si>
  <si>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</si>
  <si>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</si>
  <si>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</si>
  <si>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</si>
  <si>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</si>
  <si>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</si>
  <si>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</si>
  <si>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</si>
  <si>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</si>
  <si>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</si>
  <si>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</si>
  <si>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</si>
  <si>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</si>
  <si>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</si>
  <si>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</si>
  <si>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</si>
  <si>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</si>
  <si>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</si>
  <si>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</si>
  <si>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</si>
  <si>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</si>
  <si>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</si>
  <si>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</si>
  <si>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</si>
  <si>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</si>
  <si>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</si>
  <si>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</si>
  <si>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</si>
  <si>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</si>
  <si>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</si>
  <si>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</si>
  <si>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</si>
  <si>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</si>
  <si>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</si>
  <si>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</si>
  <si>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</si>
  <si>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</si>
  <si>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</si>
  <si>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</si>
  <si>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</si>
  <si>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</si>
  <si>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</si>
  <si>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</si>
  <si>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</si>
  <si>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</si>
  <si>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</si>
  <si>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</si>
  <si>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</si>
  <si>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</si>
  <si>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</si>
  <si>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</si>
  <si>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</si>
  <si>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</si>
  <si>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</si>
  <si>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</si>
  <si>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</si>
  <si>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</si>
  <si>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</si>
  <si>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</si>
  <si>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</si>
  <si>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</si>
  <si>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</si>
  <si>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</si>
  <si>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</si>
  <si>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</si>
  <si>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</si>
  <si>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</si>
  <si>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</si>
  <si>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</si>
  <si>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</si>
  <si>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</si>
  <si>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</si>
  <si>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</si>
  <si>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</si>
  <si>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</si>
  <si>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</si>
  <si>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</si>
  <si>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</si>
  <si>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</si>
  <si>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</si>
  <si>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</si>
  <si>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</si>
  <si>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</si>
  <si>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</si>
  <si>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</si>
  <si>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</si>
  <si>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</si>
  <si>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</si>
  <si>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</si>
  <si>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</si>
  <si>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</si>
  <si>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</si>
  <si>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</si>
  <si>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</si>
  <si>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</si>
  <si>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</si>
  <si>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</si>
  <si>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</si>
  <si>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</si>
  <si>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</si>
  <si>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</si>
  <si>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</si>
  <si>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</si>
  <si>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</si>
  <si>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</si>
  <si>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</si>
  <si>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</si>
  <si>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</si>
  <si>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</si>
  <si>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</si>
  <si>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</si>
  <si>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</si>
  <si>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</si>
  <si>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</si>
  <si>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</si>
  <si>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</si>
  <si>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</si>
  <si>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</si>
  <si>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</si>
  <si>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</si>
  <si>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</si>
  <si>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</si>
  <si>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</si>
  <si>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</si>
  <si>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</si>
  <si>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</si>
  <si>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</si>
  <si>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</si>
  <si>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</si>
  <si>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</si>
  <si>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</si>
  <si>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</si>
  <si>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</si>
  <si>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</si>
  <si>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</si>
  <si>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</si>
  <si>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</si>
  <si>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</si>
  <si>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</si>
  <si>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</si>
  <si>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</si>
  <si>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</si>
  <si>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</si>
  <si>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</si>
  <si>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</si>
  <si>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</si>
  <si>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</si>
  <si>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</si>
  <si>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</si>
  <si>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</si>
  <si>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</si>
  <si>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</si>
  <si>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</si>
  <si>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</si>
  <si>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</si>
  <si>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</si>
  <si>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</si>
  <si>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</si>
  <si>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</si>
  <si>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</si>
  <si>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</si>
  <si>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</si>
  <si>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</si>
  <si>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</si>
  <si>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</si>
  <si>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</si>
  <si>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</si>
  <si>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</si>
  <si>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</si>
  <si>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</si>
  <si>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</si>
  <si>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</si>
  <si>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</si>
  <si>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</si>
  <si>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</si>
  <si>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</si>
  <si>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</si>
  <si>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</si>
  <si>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</si>
  <si>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</si>
  <si>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</si>
  <si>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</si>
  <si>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</si>
  <si>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</si>
  <si>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</si>
  <si>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</si>
  <si>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</si>
  <si>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</si>
  <si>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</si>
  <si>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</si>
  <si>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</si>
  <si>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</si>
  <si>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</si>
  <si>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</si>
  <si>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</si>
  <si>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</si>
  <si>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</si>
  <si>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</si>
  <si>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</si>
  <si>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</si>
  <si>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</si>
  <si>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</si>
  <si>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</si>
  <si>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</si>
  <si>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</si>
  <si>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</si>
  <si>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</si>
  <si>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</si>
  <si>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</si>
  <si>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</si>
  <si>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</si>
  <si>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</si>
  <si>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</si>
  <si>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</si>
  <si>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</si>
  <si>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</si>
  <si>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</si>
  <si>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</si>
  <si>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</si>
  <si>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</si>
  <si>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</si>
  <si>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</si>
  <si>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</si>
  <si>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</si>
  <si>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</si>
  <si>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</si>
  <si>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</si>
  <si>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</si>
  <si>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</si>
  <si>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</si>
  <si>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</si>
  <si>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</si>
  <si>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</si>
  <si>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</si>
  <si>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</si>
  <si>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</si>
  <si>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</si>
  <si>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</si>
  <si>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</si>
  <si>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</si>
  <si>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</si>
  <si>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</si>
  <si>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</si>
  <si>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</si>
  <si>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</si>
  <si>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</si>
  <si>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</si>
  <si>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</si>
  <si>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</si>
  <si>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</si>
  <si>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</si>
  <si>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</si>
  <si>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</si>
  <si>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</si>
  <si>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</si>
  <si>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</si>
  <si>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</si>
  <si>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</si>
  <si>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</si>
  <si>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</si>
  <si>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</si>
  <si>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</si>
  <si>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</si>
  <si>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</si>
  <si>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</si>
  <si>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</si>
  <si>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</si>
  <si>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</si>
  <si>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</si>
  <si>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</si>
  <si>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</si>
  <si>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</si>
  <si>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</si>
  <si>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</si>
  <si>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</si>
  <si>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</si>
  <si>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</si>
  <si>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</si>
  <si>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</si>
  <si>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</si>
  <si>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</si>
  <si>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</si>
  <si>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</si>
  <si>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</si>
  <si>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</si>
  <si>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</si>
  <si>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</si>
  <si>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</si>
  <si>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</si>
  <si>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</si>
  <si>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</si>
  <si>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</si>
  <si>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</si>
  <si>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</si>
  <si>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</si>
  <si>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</si>
  <si>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</si>
  <si>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</si>
  <si>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</si>
  <si>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</si>
  <si>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</si>
  <si>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</si>
  <si>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</si>
  <si>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</si>
  <si>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</si>
  <si>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</si>
  <si>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</si>
  <si>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</si>
  <si>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</si>
  <si>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</si>
  <si>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</si>
  <si>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</si>
  <si>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</si>
  <si>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</si>
  <si>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</si>
  <si>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</si>
  <si>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</si>
  <si>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</si>
  <si>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</si>
  <si>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</si>
  <si>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</si>
  <si>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</si>
  <si>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</si>
  <si>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</si>
  <si>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</si>
  <si>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</si>
  <si>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</si>
  <si>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</si>
  <si>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</si>
  <si>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</si>
  <si>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</si>
  <si>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</si>
  <si>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</si>
  <si>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</si>
  <si>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</si>
  <si>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</si>
  <si>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</si>
  <si>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</si>
  <si>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</si>
  <si>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</si>
  <si>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</si>
  <si>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</si>
  <si>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</si>
  <si>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</si>
  <si>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</si>
  <si>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</si>
  <si>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</si>
  <si>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</si>
  <si>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</si>
  <si>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</si>
  <si>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</si>
  <si>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</si>
  <si>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</si>
  <si>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</si>
  <si>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</si>
  <si>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</si>
  <si>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</si>
  <si>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</si>
  <si>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</si>
  <si>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</si>
  <si>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</si>
  <si>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</si>
  <si>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</si>
  <si>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</si>
  <si>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</si>
  <si>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</si>
  <si>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</si>
  <si>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</si>
  <si>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</si>
  <si>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</si>
  <si>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</si>
  <si>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</si>
  <si>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</si>
  <si>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</si>
  <si>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</si>
  <si>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</si>
  <si>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</si>
  <si>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</si>
  <si>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</si>
  <si>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</si>
  <si>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</si>
  <si>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</si>
  <si>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</si>
  <si>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</si>
  <si>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</si>
  <si>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</si>
  <si>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</si>
  <si>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</si>
  <si>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</si>
  <si>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</si>
  <si>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</si>
  <si>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</si>
  <si>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</si>
  <si>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</si>
  <si>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</si>
  <si>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</si>
  <si>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</si>
  <si>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</si>
  <si>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</si>
  <si>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</si>
  <si>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</si>
  <si>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</si>
  <si>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</si>
  <si>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</si>
  <si>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</si>
  <si>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</si>
  <si>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</si>
  <si>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</si>
  <si>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</si>
  <si>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</si>
  <si>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</si>
  <si>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</si>
  <si>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</si>
  <si>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</si>
  <si>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</si>
  <si>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</si>
  <si>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</si>
  <si>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</si>
  <si>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</si>
  <si>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</si>
  <si>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</si>
  <si>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</si>
  <si>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</si>
  <si>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</si>
  <si>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</si>
  <si>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</si>
  <si>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</si>
  <si>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</si>
  <si>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</si>
  <si>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</si>
  <si>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</si>
  <si>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</si>
  <si>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</si>
  <si>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</si>
  <si>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</si>
  <si>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</si>
  <si>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</si>
  <si>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</si>
  <si>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</si>
  <si>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</si>
  <si>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</si>
  <si>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</si>
  <si>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</si>
  <si>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</si>
  <si>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</si>
  <si>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</si>
  <si>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</si>
  <si>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</si>
  <si>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</si>
  <si>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</si>
  <si>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</si>
  <si>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</si>
  <si>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</si>
  <si>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</si>
  <si>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</si>
  <si>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</si>
  <si>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</si>
  <si>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</si>
  <si>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</si>
  <si>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</si>
  <si>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</si>
  <si>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</si>
  <si>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</si>
  <si>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</si>
  <si>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</si>
  <si>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</si>
  <si>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</si>
  <si>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</si>
  <si>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</si>
  <si>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</si>
  <si>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</si>
  <si>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</si>
  <si>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</si>
  <si>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</si>
  <si>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</si>
  <si>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</si>
  <si>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</si>
  <si>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</si>
  <si>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</si>
  <si>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</si>
  <si>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</si>
  <si>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</si>
  <si>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</si>
  <si>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</si>
  <si>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</si>
  <si>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</si>
  <si>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</si>
  <si>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</si>
  <si>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</si>
  <si>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</si>
  <si>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</si>
  <si>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</si>
  <si>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</si>
  <si>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</si>
  <si>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</si>
  <si>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</si>
  <si>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</si>
  <si>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</si>
  <si>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</si>
  <si>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</si>
  <si>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</si>
  <si>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</si>
  <si>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</si>
  <si>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</si>
  <si>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</si>
  <si>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</si>
  <si>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</si>
  <si>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</si>
  <si>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</si>
  <si>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</si>
  <si>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</si>
  <si>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</si>
  <si>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</si>
  <si>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</si>
  <si>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</si>
  <si>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</si>
  <si>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</si>
  <si>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</si>
  <si>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</si>
  <si>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</si>
  <si>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</si>
  <si>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</si>
  <si>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</si>
  <si>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</si>
  <si>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</si>
  <si>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</si>
  <si>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</si>
  <si>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</si>
  <si>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</si>
  <si>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</si>
  <si>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</si>
  <si>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</si>
  <si>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</si>
  <si>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</si>
  <si>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</si>
  <si>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</si>
  <si>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</si>
  <si>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</si>
  <si>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</si>
  <si>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</si>
  <si>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</si>
  <si>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</si>
  <si>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</si>
  <si>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</si>
  <si>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</si>
  <si>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</si>
  <si>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</si>
  <si>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</si>
  <si>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</si>
  <si>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</si>
  <si>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</si>
  <si>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</si>
  <si>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</si>
  <si>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</si>
  <si>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</si>
  <si>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</si>
  <si>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</si>
  <si>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</si>
  <si>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</si>
  <si>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</si>
  <si>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</si>
  <si>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</si>
  <si>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</si>
  <si>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</si>
  <si>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</si>
  <si>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</si>
  <si>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</si>
  <si>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</si>
  <si>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</si>
  <si>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</si>
  <si>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</si>
  <si>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</si>
  <si>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</si>
  <si>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</si>
  <si>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</si>
  <si>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</si>
  <si>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</si>
  <si>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</si>
  <si>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</si>
  <si>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</si>
  <si>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</si>
  <si>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</si>
  <si>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</si>
  <si>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</si>
  <si>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</si>
  <si>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</si>
  <si>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</si>
  <si>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</si>
  <si>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</si>
  <si>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</si>
  <si>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</si>
  <si>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</si>
  <si>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</si>
  <si>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</si>
  <si>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</si>
  <si>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</si>
  <si>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</si>
  <si>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</si>
  <si>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</si>
  <si>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</si>
  <si>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</si>
  <si>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</si>
  <si>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</si>
  <si>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</si>
  <si>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</si>
  <si>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</si>
  <si>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</si>
  <si>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</si>
  <si>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</si>
  <si>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</si>
  <si>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</si>
  <si>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</si>
  <si>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</si>
  <si>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</si>
  <si>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</si>
  <si>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</si>
  <si>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</si>
  <si>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</si>
  <si>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</si>
  <si>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</si>
  <si>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</si>
  <si>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</si>
  <si>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</si>
  <si>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</si>
  <si>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</si>
  <si>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</si>
  <si>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</si>
  <si>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</si>
  <si>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</si>
  <si>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</si>
  <si>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</si>
  <si>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</si>
  <si>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</si>
  <si>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</si>
  <si>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</si>
  <si>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</si>
  <si>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</si>
  <si>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</si>
  <si>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</si>
  <si>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</si>
  <si>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</si>
  <si>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</si>
  <si>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</si>
  <si>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</si>
  <si>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</si>
  <si>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</si>
  <si>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</si>
  <si>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</si>
  <si>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</si>
  <si>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</si>
  <si>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</si>
  <si>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</si>
  <si>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</si>
  <si>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</si>
  <si>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</si>
  <si>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</si>
  <si>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</si>
  <si>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</si>
  <si>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</si>
  <si>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</si>
  <si>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</si>
  <si>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</si>
  <si>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</si>
  <si>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</si>
  <si>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</si>
  <si>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</si>
  <si>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</si>
  <si>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</si>
  <si>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</si>
  <si>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</si>
  <si>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</si>
  <si>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</si>
  <si>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</si>
  <si>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</si>
  <si>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</si>
  <si>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</si>
  <si>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</si>
  <si>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</si>
  <si>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</si>
  <si>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</si>
  <si>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</si>
  <si>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</si>
  <si>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</si>
  <si>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</si>
  <si>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</si>
  <si>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</si>
  <si>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</si>
  <si>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</si>
  <si>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</si>
  <si>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</si>
  <si>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</si>
  <si>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</si>
  <si>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</si>
  <si>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</si>
  <si>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</si>
  <si>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</si>
  <si>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</si>
  <si>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</si>
  <si>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</si>
  <si>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</si>
  <si>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</si>
  <si>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</si>
  <si>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</si>
  <si>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</si>
  <si>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</si>
  <si>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</si>
  <si>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</si>
  <si>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</si>
  <si>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</si>
  <si>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</si>
  <si>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</si>
  <si>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</si>
  <si>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</si>
  <si>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</si>
  <si>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</si>
  <si>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</si>
  <si>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</si>
  <si>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</si>
  <si>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</si>
  <si>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</si>
  <si>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</si>
  <si>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</si>
  <si>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</si>
  <si>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</si>
  <si>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</si>
  <si>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</si>
  <si>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</si>
  <si>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</si>
  <si>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</si>
  <si>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</si>
  <si>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</si>
  <si>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</si>
  <si>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</si>
  <si>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</si>
  <si>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</si>
  <si>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</si>
  <si>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</si>
  <si>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</si>
  <si>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</si>
  <si>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</si>
  <si>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</si>
  <si>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</si>
  <si>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</si>
  <si>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</si>
  <si>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</si>
  <si>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</si>
  <si>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</si>
  <si>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</si>
  <si>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</si>
  <si>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</si>
  <si>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</si>
  <si>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</si>
  <si>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</si>
  <si>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</si>
  <si>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</si>
  <si>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</si>
  <si>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</si>
  <si>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</si>
  <si>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</si>
  <si>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</si>
  <si>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</si>
  <si>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</si>
  <si>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</si>
  <si>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</si>
  <si>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</si>
  <si>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</si>
  <si>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</si>
  <si>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</si>
  <si>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</si>
  <si>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</si>
  <si>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</si>
  <si>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</si>
  <si>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</si>
  <si>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</si>
  <si>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</si>
  <si>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</si>
  <si>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</si>
  <si>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</si>
  <si>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</si>
  <si>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</si>
  <si>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</si>
  <si>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</si>
  <si>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</si>
  <si>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</si>
  <si>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</si>
  <si>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</si>
  <si>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</si>
  <si>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</si>
  <si>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</si>
  <si>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</si>
  <si>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</si>
  <si>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</si>
  <si>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</si>
  <si>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</si>
  <si>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</si>
  <si>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</si>
  <si>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</si>
  <si>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</si>
  <si>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</si>
  <si>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</si>
  <si>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</si>
  <si>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</si>
  <si>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</si>
  <si>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</si>
  <si>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</si>
  <si>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</si>
  <si>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</si>
  <si>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</si>
  <si>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</si>
  <si>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</si>
  <si>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</si>
  <si>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</si>
  <si>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</si>
  <si>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</si>
  <si>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</si>
  <si>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</si>
  <si>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</si>
  <si>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</si>
  <si>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</si>
  <si>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</si>
  <si>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</si>
  <si>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</si>
  <si>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</si>
  <si>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</si>
  <si>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</si>
  <si>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</si>
  <si>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</si>
  <si>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</si>
  <si>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</si>
  <si>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</si>
  <si>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</si>
  <si>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</si>
  <si>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</si>
  <si>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</si>
  <si>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</si>
  <si>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</si>
  <si>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</si>
  <si>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</si>
  <si>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</si>
  <si>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</si>
  <si>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</si>
  <si>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</si>
  <si>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</si>
  <si>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</si>
  <si>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</si>
  <si>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</si>
  <si>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</si>
  <si>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</si>
  <si>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</si>
  <si>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</si>
  <si>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</si>
  <si>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</si>
  <si>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</si>
  <si>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</si>
  <si>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</si>
  <si>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</si>
  <si>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</si>
  <si>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</si>
  <si>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</si>
  <si>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</si>
  <si>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</si>
  <si>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</si>
  <si>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</si>
  <si>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</si>
  <si>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</si>
  <si>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</si>
  <si>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</si>
  <si>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</si>
  <si>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</si>
  <si>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</si>
  <si>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</si>
  <si>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</si>
  <si>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</si>
  <si>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</si>
  <si>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</si>
  <si>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</si>
  <si>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</si>
  <si>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</si>
  <si>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</si>
  <si>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</si>
  <si>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</si>
  <si>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</si>
  <si>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</si>
  <si>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</si>
  <si>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</si>
  <si>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</si>
  <si>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</si>
  <si>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</si>
  <si>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</si>
  <si>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</si>
  <si>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</si>
  <si>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</si>
  <si>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</si>
  <si>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</si>
  <si>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</si>
  <si>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</si>
  <si>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</si>
  <si>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</si>
  <si>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</si>
  <si>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</si>
  <si>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</si>
  <si>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</si>
  <si>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</si>
  <si>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</si>
  <si>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</si>
  <si>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</si>
  <si>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</si>
  <si>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</si>
  <si>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</si>
  <si>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</si>
  <si>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</si>
  <si>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</si>
  <si>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</si>
  <si>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</si>
  <si>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</si>
  <si>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</si>
  <si>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</si>
  <si>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</si>
  <si>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</si>
  <si>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</si>
  <si>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</si>
  <si>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</si>
  <si>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</si>
  <si>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</si>
  <si>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</si>
  <si>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</si>
  <si>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</si>
  <si>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</si>
  <si>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</si>
  <si>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</si>
  <si>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</si>
  <si>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</si>
  <si>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</si>
  <si>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</si>
  <si>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</si>
  <si>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</si>
  <si>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</si>
  <si>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</si>
  <si>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</si>
  <si>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</si>
  <si>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</si>
  <si>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</si>
  <si>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</si>
  <si>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</si>
  <si>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</si>
  <si>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</si>
  <si>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</si>
  <si>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</si>
  <si>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</si>
  <si>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</si>
  <si>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</si>
  <si>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</si>
  <si>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</si>
  <si>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</si>
  <si>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</si>
  <si>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</si>
  <si>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</si>
  <si>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</si>
  <si>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</si>
  <si>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</si>
  <si>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</si>
  <si>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</si>
  <si>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</si>
  <si>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</si>
  <si>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</si>
  <si>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</si>
  <si>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</si>
  <si>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</si>
  <si>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</si>
  <si>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</si>
  <si>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</si>
  <si>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</si>
  <si>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</si>
  <si>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</si>
  <si>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</si>
  <si>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</si>
  <si>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</si>
  <si>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</si>
  <si>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</si>
  <si>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</si>
  <si>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</si>
  <si>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</si>
  <si>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</si>
  <si>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</si>
  <si>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</si>
  <si>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</si>
  <si>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</si>
  <si>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</si>
  <si>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</si>
  <si>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</si>
  <si>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</si>
  <si>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</si>
  <si>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</si>
  <si>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</si>
  <si>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</si>
  <si>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</si>
  <si>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</si>
  <si>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</si>
  <si>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</si>
  <si>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</si>
  <si>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</si>
  <si>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</si>
  <si>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</si>
  <si>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</si>
  <si>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</si>
  <si>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</si>
  <si>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</si>
  <si>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</si>
  <si>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</si>
  <si>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</si>
  <si>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</si>
  <si>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</si>
  <si>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</si>
  <si>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</si>
  <si>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</si>
  <si>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</si>
  <si>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</si>
  <si>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</si>
  <si>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</si>
  <si>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</si>
  <si>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</si>
  <si>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</si>
  <si>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</si>
  <si>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</si>
  <si>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</si>
  <si>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</si>
  <si>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</si>
  <si>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</si>
  <si>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</si>
  <si>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</si>
  <si>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</si>
  <si>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</si>
  <si>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</si>
  <si>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</si>
  <si>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</si>
  <si>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</si>
  <si>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</si>
  <si>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</si>
  <si>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</si>
  <si>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</si>
  <si>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</si>
  <si>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</si>
  <si>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</si>
  <si>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</si>
  <si>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</si>
  <si>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</si>
  <si>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</si>
  <si>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</si>
  <si>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</si>
  <si>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</si>
  <si>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</si>
  <si>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</si>
  <si>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</si>
  <si>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</si>
  <si>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</si>
  <si>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</si>
  <si>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</si>
  <si>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</si>
  <si>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</si>
  <si>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</si>
  <si>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</si>
  <si>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</si>
  <si>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</si>
  <si>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</si>
  <si>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</si>
  <si>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</si>
  <si>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</si>
  <si>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</si>
  <si>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</si>
  <si>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</si>
  <si>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</si>
  <si>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</si>
  <si>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</si>
  <si>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</si>
  <si>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</si>
  <si>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</si>
  <si>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</si>
  <si>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</si>
  <si>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</si>
  <si>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</si>
  <si>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</si>
  <si>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</si>
  <si>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</si>
  <si>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</si>
  <si>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</si>
  <si>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</si>
  <si>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</si>
  <si>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</si>
  <si>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</si>
  <si>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</si>
  <si>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</si>
  <si>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</si>
  <si>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</si>
  <si>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</si>
  <si>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</si>
  <si>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</si>
  <si>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</si>
  <si>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</si>
  <si>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</si>
  <si>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</si>
  <si>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</si>
  <si>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</si>
  <si>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</si>
  <si>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</si>
  <si>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</si>
  <si>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</si>
  <si>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</si>
  <si>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</si>
  <si>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</si>
  <si>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</si>
  <si>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</si>
  <si>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</si>
  <si>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</si>
  <si>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</si>
  <si>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</si>
  <si>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</si>
  <si>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</si>
  <si>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</si>
  <si>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</si>
  <si>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</si>
  <si>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</si>
  <si>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</si>
  <si>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</si>
  <si>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</si>
  <si>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</si>
  <si>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</si>
  <si>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</si>
  <si>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</si>
  <si>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</si>
  <si>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</si>
  <si>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</si>
  <si>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</si>
  <si>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</si>
  <si>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</si>
  <si>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</si>
  <si>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</si>
  <si>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</si>
  <si>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</si>
  <si>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</si>
  <si>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</si>
  <si>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</si>
  <si>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</si>
  <si>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</si>
  <si>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</si>
  <si>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</si>
  <si>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</si>
  <si>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</si>
  <si>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</si>
  <si>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</si>
  <si>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</si>
  <si>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</si>
  <si>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</si>
  <si>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</si>
  <si>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</si>
  <si>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</si>
  <si>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</si>
  <si>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</si>
  <si>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</si>
  <si>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</si>
  <si>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</si>
  <si>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</si>
  <si>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</si>
  <si>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</si>
  <si>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</si>
  <si>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</si>
  <si>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</si>
  <si>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</si>
  <si>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</si>
  <si>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</si>
  <si>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</si>
  <si>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</si>
  <si>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</si>
  <si>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</si>
  <si>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</si>
  <si>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</si>
  <si>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</si>
  <si>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</si>
  <si>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</si>
  <si>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</si>
  <si>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</si>
  <si>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</si>
  <si>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</si>
  <si>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</si>
  <si>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</si>
  <si>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</si>
  <si>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</si>
  <si>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</si>
  <si>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</si>
  <si>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</si>
  <si>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</si>
  <si>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</si>
  <si>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</si>
  <si>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</si>
  <si>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</si>
  <si>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</si>
  <si>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</si>
  <si>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</si>
  <si>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</si>
  <si>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</si>
  <si>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</si>
  <si>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</si>
  <si>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</si>
  <si>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</si>
  <si>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</si>
  <si>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</si>
  <si>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</si>
  <si>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</si>
  <si>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</si>
  <si>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</si>
  <si>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</si>
  <si>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</si>
  <si>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</si>
  <si>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</si>
  <si>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</si>
  <si>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</si>
  <si>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</si>
  <si>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</si>
  <si>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</si>
  <si>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</si>
  <si>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</si>
  <si>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</si>
  <si>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</si>
  <si>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</si>
  <si>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</si>
  <si>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</si>
  <si>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</si>
  <si>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</si>
  <si>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</si>
  <si>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</si>
  <si>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</si>
  <si>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</si>
  <si>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</si>
  <si>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</si>
  <si>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</si>
  <si>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</si>
  <si>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</si>
  <si>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</si>
  <si>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</si>
  <si>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</si>
  <si>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</si>
  <si>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</si>
  <si>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</si>
  <si>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</si>
  <si>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</si>
  <si>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</si>
  <si>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</si>
  <si>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</si>
  <si>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</si>
  <si>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</si>
  <si>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</si>
  <si>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</si>
  <si>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</si>
  <si>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</si>
  <si>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</si>
  <si>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</si>
  <si>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</si>
  <si>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</si>
  <si>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</si>
  <si>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</si>
  <si>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</si>
  <si>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</si>
  <si>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</si>
  <si>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</si>
  <si>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</si>
  <si>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</si>
  <si>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</si>
  <si>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</si>
  <si>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</si>
  <si>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</si>
  <si>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</si>
  <si>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</si>
  <si>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</si>
  <si>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</si>
  <si>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</si>
  <si>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</si>
  <si>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</si>
  <si>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</si>
  <si>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</si>
  <si>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</si>
  <si>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</si>
  <si>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</si>
  <si>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</si>
  <si>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</si>
  <si>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</si>
  <si>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</si>
  <si>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</si>
  <si>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</si>
  <si>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</si>
  <si>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</si>
  <si>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</si>
  <si>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</si>
  <si>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</si>
  <si>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</si>
  <si>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</si>
  <si>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</si>
  <si>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</si>
  <si>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</si>
  <si>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</si>
  <si>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</si>
  <si>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</si>
  <si>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</si>
  <si>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</si>
  <si>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</si>
  <si>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</si>
  <si>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</si>
  <si>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</si>
  <si>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</si>
  <si>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</si>
  <si>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</si>
  <si>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</si>
  <si>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</si>
  <si>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</si>
  <si>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</si>
  <si>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</si>
  <si>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</si>
  <si>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</si>
  <si>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</si>
  <si>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</si>
  <si>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</si>
  <si>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</si>
  <si>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</si>
  <si>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</si>
  <si>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</si>
  <si>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</si>
  <si>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</si>
  <si>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</si>
  <si>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</si>
  <si>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</si>
  <si>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</si>
  <si>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</si>
  <si>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</si>
  <si>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</si>
  <si>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</si>
  <si>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</si>
  <si>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</si>
  <si>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</si>
  <si>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</si>
  <si>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</si>
  <si>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</si>
  <si>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</si>
  <si>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</si>
  <si>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</si>
  <si>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</si>
  <si>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</si>
  <si>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</si>
  <si>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</si>
  <si>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</si>
  <si>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</si>
  <si>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</si>
  <si>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</si>
  <si>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</si>
  <si>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</si>
  <si>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</si>
  <si>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</si>
  <si>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</si>
  <si>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</si>
  <si>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</si>
  <si>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</si>
  <si>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</si>
  <si>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</si>
  <si>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</si>
  <si>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</si>
  <si>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</si>
  <si>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</si>
  <si>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</si>
  <si>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</si>
  <si>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</si>
  <si>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</si>
  <si>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</si>
  <si>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</si>
  <si>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</si>
  <si>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</si>
  <si>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</si>
  <si>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</si>
  <si>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</si>
  <si>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</si>
  <si>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</si>
  <si>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</si>
  <si>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</si>
  <si>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</si>
  <si>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</si>
  <si>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</si>
  <si>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</si>
  <si>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</si>
  <si>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</si>
  <si>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</si>
  <si>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</si>
  <si>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</si>
  <si>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</si>
  <si>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</si>
  <si>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</si>
  <si>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</si>
  <si>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</si>
  <si>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</si>
  <si>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</si>
  <si>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</si>
  <si>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</si>
  <si>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</si>
  <si>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</si>
  <si>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</si>
  <si>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</si>
  <si>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</si>
  <si>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</si>
  <si>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</si>
  <si>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</si>
  <si>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</si>
  <si>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</si>
  <si>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</si>
  <si>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</si>
  <si>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</si>
  <si>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</si>
  <si>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</si>
  <si>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</si>
  <si>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</si>
  <si>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</si>
  <si>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</si>
  <si>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</si>
  <si>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</si>
  <si>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</si>
  <si>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</si>
  <si>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</si>
  <si>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</si>
  <si>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</si>
  <si>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</si>
  <si>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</si>
  <si>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</si>
  <si>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</si>
  <si>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</si>
  <si>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</si>
  <si>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</si>
  <si>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</si>
  <si>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</si>
  <si>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</si>
  <si>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</si>
  <si>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</si>
  <si>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</si>
  <si>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</si>
  <si>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</si>
  <si>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</si>
  <si>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</si>
  <si>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</si>
  <si>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</si>
  <si>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</si>
  <si>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</si>
  <si>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</si>
  <si>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</si>
  <si>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</si>
  <si>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</si>
  <si>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</si>
  <si>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</si>
  <si>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</si>
  <si>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</si>
  <si>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</si>
  <si>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</si>
  <si>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</si>
  <si>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</si>
  <si>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</si>
  <si>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</si>
  <si>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</si>
  <si>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</si>
  <si>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</si>
  <si>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</si>
  <si>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</si>
  <si>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</si>
  <si>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</si>
  <si>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</si>
  <si>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</si>
  <si>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</si>
  <si>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</si>
  <si>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</si>
  <si>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</si>
  <si>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</si>
  <si>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</si>
  <si>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</si>
  <si>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</si>
  <si>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</si>
  <si>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</si>
  <si>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</si>
  <si>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</si>
  <si>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</si>
  <si>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</si>
  <si>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</si>
  <si>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</si>
  <si>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</si>
  <si>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</si>
  <si>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</si>
  <si>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</si>
  <si>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</si>
  <si>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</si>
  <si>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</si>
  <si>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</si>
  <si>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</si>
  <si>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</si>
  <si>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</si>
  <si>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</si>
  <si>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</si>
  <si>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</si>
  <si>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</si>
  <si>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</si>
  <si>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</si>
  <si>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</si>
  <si>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</si>
  <si>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</si>
  <si>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</si>
  <si>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</si>
  <si>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</si>
  <si>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</si>
  <si>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</si>
  <si>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</si>
  <si>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</si>
  <si>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</si>
  <si>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</si>
  <si>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</si>
  <si>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</si>
  <si>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</si>
  <si>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</si>
  <si>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</si>
  <si>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</si>
  <si>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</si>
  <si>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</si>
  <si>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</si>
  <si>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</si>
  <si>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</si>
  <si>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</si>
  <si>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</si>
  <si>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</si>
  <si>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</si>
  <si>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</si>
  <si>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</si>
  <si>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</si>
  <si>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</si>
  <si>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</si>
  <si>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</si>
  <si>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</si>
  <si>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</si>
  <si>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</si>
  <si>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</si>
  <si>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</si>
  <si>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</si>
  <si>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</si>
  <si>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</si>
  <si>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</si>
  <si>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</si>
  <si>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</si>
  <si>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</si>
  <si>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</si>
  <si>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</si>
  <si>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</si>
  <si>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</si>
  <si>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</si>
  <si>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</si>
  <si>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</si>
  <si>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</si>
  <si>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</si>
  <si>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</si>
  <si>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</si>
  <si>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</si>
  <si>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</si>
  <si>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</si>
  <si>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</si>
  <si>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</si>
  <si>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</si>
  <si>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</si>
  <si>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</si>
  <si>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</si>
  <si>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</si>
  <si>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</si>
  <si>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</si>
  <si>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</si>
  <si>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</si>
  <si>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</si>
  <si>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</si>
  <si>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</si>
  <si>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</si>
  <si>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</si>
  <si>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</si>
  <si>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</si>
  <si>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</si>
  <si>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</si>
  <si>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</si>
  <si>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</si>
  <si>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</si>
  <si>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</si>
  <si>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</si>
  <si>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</si>
  <si>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</si>
  <si>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</si>
  <si>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</si>
  <si>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</si>
  <si>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</si>
  <si>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</si>
  <si>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</si>
  <si>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</si>
  <si>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</si>
  <si>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</si>
  <si>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</si>
  <si>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</si>
  <si>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</si>
  <si>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</si>
  <si>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</si>
  <si>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</si>
  <si>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</si>
  <si>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</si>
  <si>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</si>
  <si>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</si>
  <si>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</si>
  <si>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</si>
  <si>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</si>
  <si>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</si>
  <si>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</si>
  <si>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</si>
  <si>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</si>
  <si>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</si>
  <si>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</si>
  <si>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</si>
  <si>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</si>
  <si>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</si>
  <si>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</si>
  <si>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</si>
  <si>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</si>
  <si>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</si>
  <si>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</si>
  <si>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</si>
  <si>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</si>
  <si>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</si>
  <si>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</si>
  <si>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</si>
  <si>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</si>
  <si>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</si>
  <si>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</si>
  <si>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</si>
  <si>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</si>
  <si>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</si>
  <si>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</si>
  <si>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</si>
  <si>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</si>
  <si>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</si>
  <si>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</si>
  <si>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</si>
  <si>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</si>
  <si>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</si>
  <si>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</si>
  <si>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</si>
  <si>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</si>
  <si>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</si>
  <si>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</si>
  <si>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</si>
  <si>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</si>
  <si>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</si>
  <si>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</si>
  <si>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</si>
  <si>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</si>
  <si>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</si>
  <si>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</si>
  <si>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</si>
  <si>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</si>
  <si>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</si>
  <si>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</si>
  <si>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</si>
  <si>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</si>
  <si>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</si>
  <si>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</si>
  <si>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</si>
  <si>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</si>
  <si>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</si>
  <si>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</si>
  <si>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</si>
  <si>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</si>
  <si>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</si>
  <si>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</si>
  <si>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</si>
  <si>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</si>
  <si>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</si>
  <si>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</si>
  <si>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</si>
  <si>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</si>
  <si>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</si>
  <si>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</si>
  <si>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</si>
  <si>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</si>
  <si>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</si>
  <si>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</si>
  <si>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</si>
  <si>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</si>
  <si>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</si>
  <si>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</si>
  <si>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</si>
  <si>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</si>
  <si>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</si>
  <si>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</si>
  <si>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</si>
  <si>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</si>
  <si>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</si>
  <si>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</si>
  <si>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</si>
  <si>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</si>
  <si>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</si>
  <si>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</si>
  <si>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</si>
  <si>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</si>
  <si>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</si>
  <si>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</si>
  <si>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</si>
  <si>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</si>
  <si>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</si>
  <si>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</si>
  <si>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</si>
  <si>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</si>
  <si>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</si>
  <si>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</si>
  <si>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</si>
  <si>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</si>
  <si>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</si>
  <si>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</si>
  <si>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</si>
  <si>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</si>
  <si>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</si>
  <si>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</si>
  <si>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</si>
  <si>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</si>
  <si>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</si>
  <si>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</si>
  <si>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</si>
  <si>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</si>
  <si>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</si>
  <si>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</si>
  <si>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</si>
  <si>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</si>
  <si>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</si>
  <si>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</si>
  <si>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</si>
  <si>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</si>
  <si>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</si>
  <si>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</si>
  <si>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</si>
  <si>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</si>
  <si>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</si>
  <si>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</si>
  <si>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</si>
  <si>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</si>
  <si>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</si>
  <si>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</si>
  <si>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</si>
  <si>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</si>
  <si>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</si>
  <si>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</si>
  <si>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</si>
  <si>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</si>
  <si>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</si>
  <si>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</si>
  <si>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</si>
  <si>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</si>
  <si>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</si>
  <si>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</si>
  <si>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</si>
  <si>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</si>
  <si>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</si>
  <si>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</si>
  <si>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</si>
  <si>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</si>
  <si>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</si>
  <si>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</si>
  <si>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</si>
  <si>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</si>
  <si>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</si>
  <si>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</si>
  <si>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</si>
  <si>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</si>
  <si>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</si>
  <si>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</si>
  <si>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</si>
  <si>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</si>
  <si>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</si>
  <si>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</si>
  <si>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</si>
  <si>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</si>
  <si>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</si>
  <si>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</si>
  <si>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</si>
  <si>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</si>
  <si>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</si>
  <si>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</si>
  <si>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</si>
  <si>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</si>
  <si>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</si>
  <si>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</si>
  <si>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</si>
  <si>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</si>
  <si>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</si>
  <si>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</si>
  <si>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</si>
  <si>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</si>
  <si>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</si>
  <si>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</si>
  <si>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</si>
  <si>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</si>
  <si>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</si>
  <si>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</si>
  <si>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</si>
  <si>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</si>
  <si>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</si>
  <si>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</si>
  <si>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</si>
  <si>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</si>
  <si>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</si>
  <si>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</si>
  <si>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</si>
  <si>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</si>
  <si>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</si>
  <si>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</si>
  <si>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</si>
  <si>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</si>
  <si>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</si>
  <si>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</si>
  <si>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</si>
  <si>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</si>
  <si>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</si>
  <si>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</si>
  <si>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</si>
  <si>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</si>
  <si>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</si>
  <si>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</si>
  <si>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</si>
  <si>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</si>
  <si>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</si>
  <si>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</si>
  <si>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</si>
  <si>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</si>
  <si>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</si>
  <si>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</si>
  <si>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</si>
  <si>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</si>
  <si>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</si>
  <si>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</si>
  <si>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</si>
  <si>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</si>
  <si>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</si>
  <si>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</si>
  <si>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</si>
  <si>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</si>
  <si>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</si>
  <si>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</si>
  <si>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</si>
  <si>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</si>
  <si>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</si>
  <si>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</si>
  <si>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</si>
  <si>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</si>
  <si>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</si>
  <si>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</si>
  <si>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</si>
  <si>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</si>
  <si>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</si>
  <si>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</si>
  <si>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</si>
  <si>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</si>
  <si>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</si>
  <si>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</si>
  <si>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</si>
  <si>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</si>
  <si>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</si>
  <si>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</si>
  <si>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</si>
  <si>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</si>
  <si>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</si>
  <si>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</si>
  <si>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</si>
  <si>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</si>
  <si>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</si>
  <si>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</si>
  <si>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</si>
  <si>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</si>
  <si>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</si>
  <si>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</si>
  <si>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</si>
  <si>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</si>
  <si>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</si>
  <si>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</si>
  <si>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</si>
  <si>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</si>
  <si>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</si>
  <si>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</si>
  <si>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</si>
  <si>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</si>
  <si>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</si>
  <si>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</si>
  <si>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</si>
  <si>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</si>
  <si>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</si>
  <si>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</si>
  <si>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</si>
  <si>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</si>
  <si>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</si>
  <si>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</si>
  <si>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</si>
  <si>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</si>
  <si>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</si>
  <si>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</si>
  <si>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</si>
  <si>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</si>
  <si>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</si>
  <si>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</si>
  <si>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</si>
  <si>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</si>
  <si>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</si>
  <si>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</si>
  <si>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</si>
  <si>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</si>
  <si>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</si>
  <si>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</si>
  <si>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</si>
  <si>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</si>
  <si>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</si>
  <si>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</si>
  <si>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</si>
  <si>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</si>
  <si>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</si>
  <si>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</si>
  <si>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</si>
  <si>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</si>
  <si>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</si>
  <si>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</si>
  <si>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</si>
  <si>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</si>
  <si>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</si>
  <si>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</si>
  <si>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</si>
  <si>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</si>
  <si>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</si>
  <si>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</si>
  <si>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</si>
  <si>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</si>
  <si>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</si>
  <si>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</si>
  <si>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</si>
  <si>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</si>
  <si>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</si>
  <si>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</si>
  <si>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</si>
  <si>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</si>
  <si>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</si>
  <si>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</si>
  <si>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</si>
  <si>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</si>
  <si>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</si>
  <si>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</si>
  <si>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</si>
  <si>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</si>
  <si>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</si>
  <si>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</si>
  <si>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</si>
  <si>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</si>
  <si>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</si>
  <si>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</si>
  <si>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</si>
  <si>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</si>
  <si>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</si>
  <si>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</si>
  <si>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</si>
  <si>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</si>
  <si>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</si>
  <si>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</si>
  <si>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</si>
  <si>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</si>
  <si>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</si>
  <si>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</si>
  <si>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</si>
  <si>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</si>
  <si>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</si>
  <si>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</si>
  <si>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</si>
  <si>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</si>
  <si>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</si>
  <si>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</si>
  <si>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</si>
  <si>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</si>
  <si>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</si>
  <si>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</si>
  <si>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</si>
  <si>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</si>
  <si>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</si>
  <si>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</si>
  <si>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</si>
  <si>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</si>
  <si>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</si>
  <si>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</si>
  <si>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</si>
  <si>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</si>
  <si>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</si>
  <si>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</si>
  <si>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</si>
  <si>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</si>
  <si>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</si>
  <si>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</si>
  <si>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</si>
  <si>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</si>
  <si>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</si>
  <si>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</si>
  <si>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</si>
  <si>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</si>
  <si>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</si>
  <si>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</si>
  <si>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</si>
  <si>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</si>
  <si>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</si>
  <si>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</si>
  <si>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</si>
  <si>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</si>
  <si>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</si>
  <si>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</si>
  <si>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</si>
  <si>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</si>
  <si>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</si>
  <si>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</si>
  <si>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</si>
  <si>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</si>
  <si>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</si>
  <si>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</si>
  <si>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</si>
  <si>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</si>
  <si>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</si>
  <si>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</si>
  <si>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</si>
  <si>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</si>
  <si>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</si>
  <si>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</si>
  <si>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</si>
  <si>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</si>
  <si>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</si>
  <si>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</si>
  <si>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</si>
  <si>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</si>
  <si>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</si>
  <si>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</si>
  <si>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</si>
  <si>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</si>
  <si>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</si>
  <si>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</si>
  <si>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</si>
  <si>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</si>
  <si>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</si>
  <si>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</si>
  <si>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</si>
  <si>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</si>
  <si>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</si>
  <si>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</si>
  <si>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</si>
  <si>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</si>
  <si>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</si>
  <si>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</si>
  <si>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</si>
  <si>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</si>
  <si>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</si>
  <si>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</si>
  <si>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</si>
  <si>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</si>
  <si>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</si>
  <si>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</si>
  <si>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</si>
  <si>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</si>
  <si>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</si>
  <si>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</si>
  <si>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</si>
  <si>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</si>
  <si>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</si>
  <si>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</si>
  <si>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</si>
  <si>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</si>
  <si>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</si>
  <si>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</si>
  <si>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</si>
  <si>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</si>
  <si>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</si>
  <si>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</si>
  <si>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</si>
  <si>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</si>
  <si>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</si>
  <si>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</si>
  <si>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</si>
  <si>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</si>
  <si>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</si>
  <si>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</si>
  <si>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</si>
  <si>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</si>
  <si>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</si>
  <si>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</si>
  <si>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</si>
  <si>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</si>
  <si>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</si>
  <si>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</si>
  <si>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</si>
  <si>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</si>
  <si>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</si>
  <si>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</si>
  <si>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</si>
  <si>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</si>
  <si>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</si>
  <si>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</si>
  <si>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</si>
  <si>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</si>
  <si>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</si>
  <si>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</si>
  <si>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</si>
  <si>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</si>
  <si>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</si>
  <si>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</si>
  <si>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</si>
  <si>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</si>
  <si>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</si>
  <si>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</si>
  <si>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</si>
  <si>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</si>
  <si>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</si>
  <si>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</si>
  <si>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</si>
  <si>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</si>
  <si>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</si>
  <si>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</si>
  <si>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</si>
  <si>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</si>
  <si>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</si>
  <si>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</si>
  <si>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</si>
  <si>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</si>
  <si>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</si>
  <si>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</si>
  <si>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</si>
  <si>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</si>
  <si>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</si>
  <si>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</si>
  <si>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</si>
  <si>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</si>
  <si>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</si>
  <si>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</si>
  <si>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</si>
  <si>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</si>
  <si>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</si>
  <si>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</si>
  <si>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</si>
  <si>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</si>
  <si>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</si>
  <si>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</si>
  <si>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</si>
  <si>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</si>
  <si>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</si>
  <si>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</si>
  <si>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</si>
  <si>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</si>
  <si>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</si>
  <si>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</si>
  <si>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</si>
  <si>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</si>
  <si>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</si>
  <si>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</si>
  <si>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</si>
  <si>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</si>
  <si>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</si>
  <si>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</si>
  <si>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</si>
  <si>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</si>
  <si>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</si>
  <si>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</si>
  <si>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</si>
  <si>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</si>
  <si>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</si>
  <si>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</si>
  <si>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</si>
  <si>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</si>
  <si>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</si>
  <si>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</si>
  <si>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</si>
  <si>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</si>
  <si>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</si>
  <si>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</si>
  <si>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</si>
  <si>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</si>
  <si>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</si>
  <si>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</si>
  <si>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</si>
  <si>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</si>
  <si>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</si>
  <si>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</si>
  <si>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</si>
  <si>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</si>
  <si>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</si>
  <si>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</si>
  <si>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</si>
  <si>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</si>
  <si>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</si>
  <si>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</si>
  <si>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</si>
  <si>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</si>
  <si>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</si>
  <si>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</si>
  <si>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</si>
  <si>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</si>
  <si>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</si>
  <si>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</si>
  <si>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</si>
  <si>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</si>
  <si>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</si>
  <si>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</si>
  <si>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</si>
  <si>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</si>
  <si>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</si>
  <si>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</si>
  <si>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</si>
  <si>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</si>
  <si>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</si>
  <si>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</si>
  <si>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</si>
  <si>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</si>
  <si>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</si>
  <si>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</si>
  <si>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</si>
  <si>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</si>
  <si>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</si>
  <si>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</si>
  <si>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</si>
  <si>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</si>
  <si>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</si>
  <si>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</si>
  <si>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</si>
  <si>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</si>
  <si>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</si>
  <si>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</si>
  <si>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</si>
  <si>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</si>
  <si>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</si>
  <si>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</si>
  <si>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</si>
  <si>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</si>
  <si>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</si>
  <si>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</si>
  <si>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</si>
  <si>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</si>
  <si>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</si>
  <si>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</si>
  <si>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</si>
  <si>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</si>
  <si>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</si>
  <si>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</si>
  <si>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</si>
  <si>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</si>
  <si>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</si>
  <si>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</si>
  <si>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</si>
  <si>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</si>
  <si>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</si>
  <si>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</si>
  <si>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</si>
  <si>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</si>
  <si>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</si>
  <si>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</si>
  <si>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</si>
  <si>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</si>
  <si>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</si>
  <si>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</si>
  <si>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</si>
  <si>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</si>
  <si>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</si>
  <si>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</si>
  <si>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</si>
  <si>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</si>
  <si>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</si>
  <si>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</si>
  <si>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</si>
  <si>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</si>
  <si>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</si>
  <si>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</si>
  <si>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</si>
  <si>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</si>
  <si>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</si>
  <si>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</si>
  <si>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</si>
  <si>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</si>
  <si>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</si>
  <si>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</si>
  <si>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</si>
  <si>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</si>
  <si>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</si>
  <si>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</si>
  <si>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</si>
  <si>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</si>
  <si>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</si>
  <si>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</si>
  <si>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</si>
  <si>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</si>
  <si>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</si>
  <si>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</si>
  <si>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</si>
  <si>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</si>
  <si>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</si>
  <si>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</si>
  <si>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</si>
  <si>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</si>
  <si>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</si>
  <si>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</si>
  <si>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</si>
  <si>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</si>
  <si>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</si>
  <si>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</si>
  <si>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</si>
  <si>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</si>
  <si>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</si>
  <si>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</si>
  <si>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</si>
  <si>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</si>
  <si>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</si>
  <si>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</si>
  <si>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</si>
  <si>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</si>
  <si>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</si>
  <si>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</si>
  <si>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</si>
  <si>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</si>
  <si>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</si>
  <si>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</si>
  <si>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</si>
  <si>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</si>
  <si>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</si>
  <si>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</si>
  <si>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</si>
  <si>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</si>
  <si>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</si>
  <si>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</si>
  <si>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</si>
  <si>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</si>
  <si>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</si>
  <si>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</si>
  <si>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</si>
  <si>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</si>
  <si>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</si>
  <si>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</si>
  <si>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</si>
  <si>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</si>
  <si>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</si>
  <si>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</si>
  <si>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</si>
  <si>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</si>
  <si>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</si>
  <si>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</si>
  <si>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</si>
  <si>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</si>
  <si>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</si>
  <si>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</si>
  <si>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</si>
  <si>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</si>
  <si>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</si>
  <si>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</si>
  <si>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</si>
  <si>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</si>
  <si>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</si>
  <si>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</si>
  <si>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</si>
  <si>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</si>
  <si>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</si>
  <si>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</si>
  <si>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</si>
  <si>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</si>
  <si>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</si>
  <si>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</si>
  <si>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</si>
  <si>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</si>
  <si>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</si>
  <si>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</si>
  <si>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</si>
  <si>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</si>
  <si>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</si>
  <si>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</si>
  <si>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</si>
  <si>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</si>
  <si>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</si>
  <si>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</si>
  <si>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</si>
  <si>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</si>
  <si>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</si>
  <si>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</si>
  <si>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</si>
  <si>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</si>
  <si>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</si>
  <si>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</si>
  <si>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</si>
  <si>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</si>
  <si>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</si>
  <si>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</si>
  <si>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</si>
  <si>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</si>
  <si>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</si>
  <si>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</si>
  <si>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</si>
  <si>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</si>
  <si>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</si>
  <si>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</si>
  <si>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</si>
  <si>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</si>
  <si>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</si>
  <si>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</si>
  <si>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</si>
  <si>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</si>
  <si>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</si>
  <si>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</si>
  <si>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</si>
  <si>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</si>
  <si>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</si>
  <si>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</si>
  <si>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</si>
  <si>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</si>
  <si>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</si>
  <si>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</si>
  <si>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</si>
  <si>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</si>
  <si>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</si>
  <si>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</si>
  <si>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</si>
  <si>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</si>
  <si>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</si>
  <si>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</si>
  <si>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</si>
  <si>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</si>
  <si>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</si>
  <si>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</si>
  <si>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</si>
  <si>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</si>
  <si>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</si>
  <si>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</si>
  <si>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</si>
  <si>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</si>
  <si>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</si>
  <si>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</si>
  <si>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</si>
  <si>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</si>
  <si>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</si>
  <si>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</si>
  <si>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</si>
  <si>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</si>
  <si>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</si>
  <si>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</si>
  <si>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</si>
  <si>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</si>
  <si>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</si>
  <si>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</si>
  <si>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</si>
  <si>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</si>
  <si>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</si>
  <si>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</si>
  <si>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</si>
  <si>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</si>
  <si>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</si>
  <si>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</si>
  <si>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</si>
  <si>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</si>
  <si>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</si>
  <si>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</si>
  <si>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</si>
  <si>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</si>
  <si>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</si>
  <si>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</si>
  <si>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</si>
  <si>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</si>
  <si>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</si>
  <si>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</si>
  <si>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</si>
  <si>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</si>
  <si>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</si>
  <si>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</si>
  <si>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</si>
  <si>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</si>
  <si>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</si>
  <si>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</si>
  <si>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</si>
  <si>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</si>
  <si>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</si>
  <si>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</si>
  <si>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</si>
  <si>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</si>
  <si>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</si>
  <si>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</si>
  <si>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</si>
  <si>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</si>
  <si>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</si>
  <si>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</si>
  <si>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</si>
  <si>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</si>
  <si>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</si>
  <si>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</si>
  <si>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</si>
  <si>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</si>
  <si>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</si>
  <si>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</si>
  <si>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</si>
  <si>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</si>
  <si>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</si>
  <si>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</si>
  <si>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</si>
  <si>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</si>
  <si>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</si>
  <si>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</si>
  <si>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</si>
  <si>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</si>
  <si>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</si>
  <si>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</si>
  <si>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</si>
  <si>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</si>
  <si>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</si>
  <si>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</si>
  <si>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</si>
  <si>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</si>
  <si>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</si>
  <si>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</si>
  <si>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</si>
  <si>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</si>
  <si>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</si>
  <si>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</si>
  <si>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</si>
  <si>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</si>
  <si>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</si>
  <si>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</si>
  <si>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</si>
  <si>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</si>
  <si>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</si>
  <si>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</si>
  <si>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</si>
  <si>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</si>
  <si>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</si>
  <si>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</si>
  <si>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</si>
  <si>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</si>
  <si>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</si>
  <si>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</si>
  <si>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</si>
  <si>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</si>
  <si>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</si>
  <si>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</si>
  <si>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</si>
  <si>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</si>
  <si>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</si>
  <si>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</si>
  <si>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</si>
  <si>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</si>
  <si>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</si>
  <si>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</si>
  <si>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</si>
  <si>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</si>
  <si>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</si>
  <si>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</si>
  <si>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</si>
  <si>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</si>
  <si>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</si>
  <si>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</si>
  <si>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</si>
  <si>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</si>
  <si>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</si>
  <si>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</si>
  <si>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</si>
  <si>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</si>
  <si>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</si>
  <si>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</si>
  <si>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</si>
  <si>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</si>
  <si>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</si>
  <si>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</si>
  <si>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</si>
  <si>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</si>
  <si>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</si>
  <si>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</si>
  <si>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</si>
  <si>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</si>
  <si>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</si>
  <si>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</si>
  <si>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</si>
  <si>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</si>
  <si>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</si>
  <si>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</si>
  <si>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</si>
  <si>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</si>
  <si>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</si>
  <si>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</si>
  <si>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</si>
  <si>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</si>
  <si>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</si>
  <si>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</si>
  <si>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</si>
  <si>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</si>
  <si>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</si>
  <si>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</si>
  <si>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</si>
  <si>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</si>
  <si>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</si>
  <si>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</si>
  <si>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</si>
  <si>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</si>
  <si>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</si>
  <si>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</si>
  <si>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</si>
  <si>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</si>
  <si>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</si>
  <si>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</si>
  <si>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</si>
  <si>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</si>
  <si>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</si>
  <si>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</si>
  <si>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</si>
  <si>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</si>
  <si>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</si>
  <si>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</si>
  <si>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</si>
  <si>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</si>
  <si>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</si>
  <si>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</si>
  <si>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</si>
  <si>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</si>
  <si>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</si>
  <si>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</si>
  <si>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</si>
  <si>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</si>
  <si>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</si>
  <si>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</si>
  <si>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</si>
  <si>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</si>
  <si>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</si>
  <si>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</si>
  <si>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</si>
  <si>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</si>
  <si>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</si>
  <si>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</si>
  <si>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</si>
  <si>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</si>
  <si>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</si>
  <si>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</si>
  <si>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</si>
  <si>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</si>
  <si>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</si>
  <si>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</si>
  <si>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</si>
  <si>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</si>
  <si>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</si>
  <si>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</si>
  <si>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</si>
  <si>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</si>
  <si>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</si>
  <si>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</si>
  <si>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</si>
  <si>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</si>
  <si>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</si>
  <si>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</si>
  <si>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</si>
  <si>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</si>
  <si>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</si>
  <si>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</si>
  <si>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</si>
  <si>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</si>
  <si>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</si>
  <si>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</si>
  <si>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</si>
  <si>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</si>
  <si>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</si>
  <si>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</si>
  <si>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</si>
  <si>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</si>
  <si>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</si>
  <si>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</si>
  <si>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</si>
  <si>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</si>
  <si>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</si>
  <si>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</si>
  <si>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</si>
  <si>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</si>
  <si>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</si>
  <si>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</si>
  <si>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</si>
  <si>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</si>
  <si>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</si>
  <si>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</si>
  <si>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</si>
  <si>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</si>
  <si>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</si>
  <si>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</si>
  <si>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</si>
  <si>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</si>
  <si>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</si>
  <si>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</si>
  <si>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</si>
  <si>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</si>
  <si>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</si>
  <si>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</si>
  <si>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</si>
  <si>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</si>
  <si>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</si>
  <si>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</si>
  <si>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</si>
  <si>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</si>
  <si>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</si>
  <si>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</si>
  <si>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</si>
  <si>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</si>
  <si>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</si>
  <si>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</si>
  <si>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</si>
  <si>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</si>
  <si>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</si>
  <si>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</si>
  <si>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</si>
  <si>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</si>
  <si>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</si>
  <si>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</si>
  <si>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</si>
  <si>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</si>
  <si>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</si>
  <si>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</si>
  <si>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</si>
  <si>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</si>
  <si>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</si>
  <si>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</si>
  <si>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</si>
  <si>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</si>
  <si>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</si>
  <si>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</si>
  <si>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</si>
  <si>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</si>
  <si>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</si>
  <si>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</si>
  <si>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</si>
  <si>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</si>
  <si>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</si>
  <si>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</si>
  <si>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</si>
  <si>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</si>
  <si>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</si>
  <si>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</si>
  <si>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</si>
  <si>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</si>
  <si>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</si>
  <si>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</si>
  <si>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</si>
  <si>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</si>
  <si>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</si>
  <si>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</si>
  <si>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</si>
  <si>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</si>
  <si>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</si>
  <si>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</si>
  <si>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</si>
  <si>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</si>
  <si>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</si>
  <si>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</si>
  <si>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</si>
  <si>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</si>
  <si>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</si>
  <si>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</si>
  <si>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</si>
  <si>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</si>
  <si>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</si>
  <si>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</si>
  <si>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</si>
  <si>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</si>
  <si>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</si>
  <si>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</si>
  <si>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</si>
  <si>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</si>
  <si>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</si>
  <si>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</si>
  <si>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</si>
  <si>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</si>
  <si>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</si>
  <si>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</si>
  <si>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</si>
  <si>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</si>
  <si>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</si>
  <si>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</si>
  <si>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</si>
  <si>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</si>
  <si>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</si>
  <si>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</si>
  <si>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</si>
  <si>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</si>
  <si>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</si>
  <si>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</si>
  <si>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</si>
  <si>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</si>
  <si>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</si>
  <si>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</si>
  <si>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</si>
  <si>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</si>
  <si>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</si>
  <si>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</si>
  <si>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</si>
  <si>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</si>
  <si>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</si>
  <si>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</si>
  <si>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</si>
  <si>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</si>
  <si>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</si>
  <si>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</si>
  <si>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</si>
  <si>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</si>
  <si>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</si>
  <si>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</si>
  <si>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</si>
  <si>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</si>
  <si>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</si>
  <si>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</si>
  <si>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</si>
  <si>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</si>
  <si>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</si>
  <si>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</si>
  <si>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</si>
  <si>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</si>
  <si>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</si>
  <si>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</si>
  <si>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</si>
  <si>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</si>
  <si>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</si>
  <si>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</si>
  <si>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</si>
  <si>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</si>
  <si>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</si>
  <si>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</si>
  <si>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</si>
  <si>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</si>
  <si>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</si>
  <si>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</si>
  <si>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</si>
  <si>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</si>
  <si>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</si>
  <si>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</si>
  <si>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</si>
  <si>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</si>
  <si>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</si>
  <si>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</si>
  <si>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</si>
  <si>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</si>
  <si>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</si>
  <si>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</si>
  <si>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</si>
  <si>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</si>
  <si>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</si>
  <si>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</si>
  <si>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</si>
  <si>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</si>
  <si>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</si>
  <si>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</si>
  <si>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</si>
  <si>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</si>
  <si>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</si>
  <si>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</si>
  <si>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</si>
  <si>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</si>
  <si>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</si>
  <si>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</si>
  <si>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</si>
  <si>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</si>
  <si>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</si>
  <si>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</si>
  <si>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</si>
  <si>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</si>
  <si>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</si>
  <si>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</si>
  <si>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</si>
  <si>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</si>
  <si>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</si>
  <si>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</si>
  <si>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</si>
  <si>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</si>
  <si>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</si>
  <si>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</si>
  <si>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</si>
  <si>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</si>
  <si>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</si>
  <si>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</si>
  <si>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</si>
  <si>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</si>
  <si>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</si>
  <si>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</si>
  <si>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</si>
  <si>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</si>
  <si>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</si>
  <si>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</si>
  <si>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</si>
  <si>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</si>
  <si>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</si>
  <si>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</si>
  <si>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</si>
  <si>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</si>
  <si>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</si>
  <si>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</si>
  <si>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</si>
  <si>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</si>
  <si>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</si>
  <si>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</si>
  <si>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</si>
  <si>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</si>
  <si>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</si>
  <si>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</si>
  <si>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</si>
  <si>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</si>
  <si>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</si>
  <si>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</si>
  <si>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</si>
  <si>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</si>
  <si>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</si>
  <si>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</si>
  <si>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</si>
  <si>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</si>
  <si>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</si>
  <si>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</si>
  <si>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</si>
  <si>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</si>
  <si>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</si>
  <si>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</si>
  <si>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</si>
  <si>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</si>
  <si>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</si>
  <si>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</si>
  <si>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</si>
  <si>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</si>
  <si>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</si>
  <si>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</si>
  <si>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</si>
  <si>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</si>
  <si>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</si>
  <si>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</si>
  <si>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</si>
  <si>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</si>
  <si>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</si>
  <si>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</si>
  <si>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</si>
  <si>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</si>
  <si>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</si>
  <si>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</si>
  <si>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</si>
  <si>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</si>
  <si>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</si>
  <si>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</si>
  <si>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</si>
  <si>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</si>
  <si>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</si>
  <si>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</si>
  <si>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</si>
  <si>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</si>
  <si>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</si>
  <si>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</si>
  <si>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</si>
  <si>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</si>
  <si>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</si>
  <si>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</si>
  <si>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</si>
  <si>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</si>
  <si>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</si>
  <si>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</si>
  <si>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</si>
  <si>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</si>
  <si>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</si>
  <si>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</si>
  <si>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</si>
  <si>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</si>
  <si>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</si>
  <si>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</si>
  <si>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</si>
  <si>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</si>
  <si>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</si>
  <si>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</si>
  <si>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</si>
  <si>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</si>
  <si>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</si>
  <si>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</si>
  <si>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</si>
  <si>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</si>
  <si>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</si>
  <si>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</si>
  <si>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</si>
  <si>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</si>
  <si>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</si>
  <si>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</si>
  <si>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</si>
  <si>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</si>
  <si>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</si>
  <si>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</si>
  <si>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</si>
  <si>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</si>
  <si>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</si>
  <si>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</si>
  <si>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</si>
  <si>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</si>
  <si>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</si>
  <si>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</si>
  <si>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</si>
  <si>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</si>
  <si>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</si>
  <si>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</si>
  <si>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</si>
  <si>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</si>
  <si>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</si>
  <si>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</si>
  <si>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</si>
  <si>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</si>
  <si>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</si>
  <si>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</si>
  <si>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</si>
  <si>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</si>
  <si>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</si>
  <si>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</si>
  <si>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</si>
  <si>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</si>
  <si>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</si>
  <si>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</si>
  <si>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</si>
  <si>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</si>
  <si>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</si>
  <si>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</si>
  <si>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</si>
  <si>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</si>
  <si>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</si>
  <si>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</si>
  <si>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</si>
  <si>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</si>
  <si>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</si>
  <si>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</si>
  <si>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</si>
  <si>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</si>
  <si>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</si>
  <si>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</si>
  <si>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</si>
  <si>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</si>
  <si>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</si>
  <si>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</si>
  <si>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</si>
  <si>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</si>
  <si>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</si>
  <si>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</si>
  <si>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</si>
  <si>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</si>
  <si>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</si>
  <si>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</si>
  <si>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</si>
  <si>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</si>
  <si>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</si>
  <si>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</si>
  <si>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</si>
  <si>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</si>
  <si>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</si>
  <si>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</si>
  <si>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</si>
  <si>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</si>
  <si>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</si>
  <si>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</si>
  <si>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</si>
  <si>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</si>
  <si>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</si>
  <si>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</si>
  <si>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</si>
  <si>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</si>
  <si>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</si>
  <si>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</si>
  <si>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</si>
  <si>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</si>
  <si>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</si>
  <si>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</si>
  <si>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</si>
  <si>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</si>
  <si>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</si>
  <si>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</si>
  <si>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</si>
  <si>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</si>
  <si>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</si>
  <si>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</si>
  <si>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</si>
  <si>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</si>
  <si>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</si>
  <si>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</si>
  <si>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</si>
  <si>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</si>
  <si>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</si>
  <si>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</si>
  <si>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</si>
  <si>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</si>
  <si>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</si>
  <si>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</si>
  <si>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</si>
  <si>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</si>
  <si>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</si>
  <si>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</si>
  <si>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</si>
  <si>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</si>
  <si>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</si>
  <si>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</si>
  <si>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</si>
  <si>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</si>
  <si>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</si>
  <si>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</si>
  <si>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</si>
  <si>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</si>
  <si>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</si>
  <si>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</si>
  <si>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</si>
  <si>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</si>
  <si>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</si>
  <si>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</si>
  <si>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</si>
  <si>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</si>
  <si>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</si>
  <si>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</si>
  <si>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</si>
  <si>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</si>
  <si>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</si>
  <si>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</si>
  <si>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</si>
  <si>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</si>
  <si>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</si>
  <si>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</si>
  <si>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</si>
  <si>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</si>
  <si>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</si>
  <si>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</si>
  <si>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</si>
  <si>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</si>
  <si>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</si>
  <si>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</si>
  <si>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</si>
  <si>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</si>
  <si>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</si>
  <si>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</si>
  <si>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</si>
  <si>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</si>
  <si>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</si>
  <si>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</si>
  <si>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</si>
  <si>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</si>
  <si>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</si>
  <si>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</si>
  <si>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</si>
  <si>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</si>
  <si>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</si>
  <si>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</si>
  <si>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</si>
  <si>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</si>
  <si>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</si>
  <si>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</si>
  <si>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</si>
  <si>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</si>
  <si>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</si>
  <si>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</si>
  <si>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</si>
  <si>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</si>
  <si>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</si>
  <si>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</si>
  <si>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</si>
  <si>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</si>
  <si>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</si>
  <si>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</si>
  <si>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</si>
  <si>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</si>
  <si>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</si>
  <si>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</si>
  <si>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</si>
  <si>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</si>
  <si>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</si>
  <si>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</si>
  <si>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</si>
  <si>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</si>
  <si>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</si>
  <si>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</si>
  <si>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</si>
  <si>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</si>
  <si>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</si>
  <si>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</si>
  <si>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</si>
  <si>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</si>
  <si>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</si>
  <si>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</si>
  <si>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</si>
  <si>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</si>
  <si>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</si>
  <si>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</si>
  <si>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</si>
  <si>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</si>
  <si>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</si>
  <si>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</si>
  <si>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</si>
  <si>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</si>
  <si>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</si>
  <si>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</si>
  <si>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</si>
  <si>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</si>
  <si>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</si>
  <si>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</si>
  <si>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</si>
  <si>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</si>
  <si>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</si>
  <si>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</si>
  <si>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</si>
  <si>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</si>
  <si>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</si>
  <si>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</si>
  <si>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</si>
  <si>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</si>
  <si>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</si>
  <si>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</si>
  <si>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</si>
  <si>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</si>
  <si>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</si>
  <si>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</si>
  <si>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</si>
  <si>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</si>
  <si>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</si>
  <si>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</si>
  <si>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</si>
  <si>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</si>
  <si>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</si>
  <si>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</si>
  <si>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</si>
  <si>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</si>
  <si>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</si>
  <si>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</si>
  <si>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</si>
  <si>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</si>
  <si>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</si>
  <si>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</si>
  <si>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</si>
  <si>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</si>
  <si>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</si>
  <si>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</si>
  <si>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</si>
  <si>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</si>
  <si>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</si>
  <si>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</si>
  <si>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</si>
  <si>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</si>
  <si>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</si>
  <si>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</si>
  <si>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</si>
  <si>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</si>
  <si>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</si>
  <si>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</si>
  <si>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</si>
  <si>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</si>
  <si>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</si>
  <si>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</si>
  <si>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</si>
  <si>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</si>
  <si>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</si>
  <si>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</si>
  <si>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</si>
  <si>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</si>
  <si>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</si>
  <si>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</si>
  <si>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</si>
  <si>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</si>
  <si>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</si>
  <si>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</si>
  <si>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</si>
  <si>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</si>
  <si>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</si>
  <si>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</si>
  <si>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</si>
  <si>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</si>
  <si>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</si>
  <si>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</si>
  <si>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</si>
  <si>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</si>
  <si>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</si>
  <si>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</si>
  <si>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</si>
  <si>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</si>
  <si>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</si>
  <si>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</si>
  <si>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</si>
  <si>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</si>
  <si>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</si>
  <si>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</si>
  <si>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</si>
  <si>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</si>
  <si>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</si>
  <si>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</si>
  <si>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</si>
  <si>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</si>
  <si>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</si>
  <si>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</si>
  <si>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</si>
  <si>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</si>
  <si>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</si>
  <si>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</si>
  <si>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</si>
  <si>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</si>
  <si>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</si>
  <si>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</si>
  <si>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</si>
  <si>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</si>
  <si>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</si>
  <si>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</si>
  <si>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</si>
  <si>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</si>
  <si>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</si>
  <si>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</si>
  <si>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</si>
  <si>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</si>
  <si>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</si>
  <si>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</si>
  <si>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</si>
  <si>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</si>
  <si>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</si>
  <si>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</si>
  <si>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</si>
  <si>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</si>
  <si>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</si>
  <si>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</si>
  <si>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</si>
  <si>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</si>
  <si>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</si>
  <si>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</si>
  <si>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</si>
  <si>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</si>
  <si>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</si>
  <si>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</si>
  <si>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</si>
  <si>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</si>
  <si>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</si>
  <si>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</si>
  <si>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</si>
  <si>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</si>
  <si>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</si>
  <si>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</si>
  <si>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</si>
  <si>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</si>
  <si>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</si>
  <si>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</si>
  <si>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</si>
  <si>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</si>
  <si>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</si>
  <si>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</si>
  <si>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</si>
  <si>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</si>
  <si>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</si>
  <si>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</si>
  <si>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</si>
  <si>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</si>
  <si>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</si>
  <si>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</si>
  <si>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</si>
  <si>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</si>
  <si>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</si>
  <si>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</si>
  <si>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</si>
  <si>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</si>
  <si>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</si>
  <si>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</si>
  <si>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</si>
  <si>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</si>
  <si>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</si>
  <si>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</si>
  <si>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</si>
  <si>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</si>
  <si>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</si>
  <si>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</si>
  <si>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</si>
  <si>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</si>
  <si>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</si>
  <si>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</si>
  <si>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</si>
  <si>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</si>
  <si>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</si>
  <si>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</si>
  <si>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</si>
  <si>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</si>
  <si>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</si>
  <si>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</si>
  <si>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</si>
  <si>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</si>
  <si>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</si>
  <si>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</si>
  <si>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</si>
  <si>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</si>
  <si>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</si>
  <si>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</si>
  <si>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</si>
  <si>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</si>
  <si>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</si>
  <si>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</si>
  <si>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</si>
  <si>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</si>
  <si>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</si>
  <si>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</si>
  <si>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</si>
  <si>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</si>
  <si>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</si>
  <si>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</si>
  <si>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</si>
  <si>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</si>
  <si>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</si>
  <si>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</si>
  <si>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</si>
  <si>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</si>
  <si>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</si>
  <si>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</si>
  <si>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</si>
  <si>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</si>
  <si>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</si>
  <si>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</si>
  <si>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</si>
  <si>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</si>
  <si>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</si>
  <si>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</si>
  <si>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</si>
  <si>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</si>
  <si>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</si>
  <si>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</si>
  <si>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</si>
  <si>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</si>
  <si>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</si>
  <si>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</si>
  <si>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</si>
  <si>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</si>
  <si>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</si>
  <si>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</si>
  <si>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</si>
  <si>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</si>
  <si>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</si>
  <si>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</si>
  <si>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</si>
  <si>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</si>
  <si>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</si>
  <si>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</si>
  <si>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</si>
  <si>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</si>
  <si>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</si>
  <si>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</si>
  <si>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</si>
  <si>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</si>
  <si>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</si>
  <si>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</si>
  <si>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</si>
  <si>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</si>
  <si>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</si>
  <si>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</si>
  <si>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</si>
  <si>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</si>
  <si>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</si>
  <si>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</si>
  <si>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</si>
  <si>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</si>
  <si>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</si>
  <si>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</si>
  <si>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</si>
  <si>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</si>
  <si>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</si>
  <si>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</si>
  <si>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</si>
  <si>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</si>
  <si>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</si>
  <si>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</si>
  <si>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</si>
  <si>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</si>
  <si>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</si>
  <si>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</si>
  <si>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</si>
  <si>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</si>
  <si>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</si>
  <si>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</si>
  <si>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</si>
  <si>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</si>
  <si>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</si>
  <si>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</si>
  <si>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</si>
  <si>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</si>
  <si>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</si>
  <si>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</si>
  <si>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</si>
  <si>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</si>
  <si>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</si>
  <si>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</si>
  <si>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</si>
  <si>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</si>
  <si>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</si>
  <si>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</si>
  <si>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</si>
  <si>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</si>
  <si>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</si>
  <si>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</si>
  <si>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</si>
  <si>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</si>
  <si>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</si>
  <si>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</si>
  <si>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</si>
  <si>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</si>
  <si>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</si>
  <si>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</si>
  <si>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</si>
  <si>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</si>
  <si>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</si>
  <si>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</si>
  <si>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</si>
  <si>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</si>
  <si>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</si>
  <si>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</si>
  <si>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</si>
  <si>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</si>
  <si>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</si>
  <si>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</si>
  <si>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</si>
  <si>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</si>
  <si>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</si>
  <si>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</si>
  <si>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</si>
  <si>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</si>
  <si>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</si>
  <si>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</si>
  <si>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</si>
  <si>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</si>
  <si>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</si>
  <si>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</si>
  <si>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</si>
  <si>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</si>
  <si>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</si>
  <si>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</si>
  <si>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</si>
  <si>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</si>
  <si>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</si>
  <si>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</si>
  <si>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</si>
  <si>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</si>
  <si>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</si>
  <si>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</si>
  <si>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</si>
  <si>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</si>
  <si>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</si>
  <si>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</si>
  <si>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</si>
  <si>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</si>
  <si>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</si>
  <si>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</si>
  <si>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</si>
  <si>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</si>
  <si>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</si>
  <si>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</si>
  <si>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</si>
  <si>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</si>
  <si>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</si>
  <si>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</si>
  <si>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</si>
  <si>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</si>
  <si>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</si>
  <si>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</si>
  <si>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</si>
  <si>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</si>
  <si>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</si>
  <si>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</si>
  <si>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</si>
  <si>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</si>
  <si>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</si>
  <si>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</si>
  <si>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</si>
  <si>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</si>
  <si>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</si>
  <si>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</si>
  <si>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</si>
  <si>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</si>
  <si>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</si>
  <si>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</si>
  <si>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</si>
  <si>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</si>
  <si>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</si>
  <si>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</si>
  <si>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</si>
  <si>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</si>
  <si>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</si>
  <si>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</si>
  <si>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</si>
  <si>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</si>
  <si>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</si>
  <si>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</si>
  <si>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</si>
  <si>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</si>
  <si>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</si>
  <si>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</si>
  <si>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</si>
  <si>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</si>
  <si>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</si>
  <si>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</si>
  <si>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</si>
  <si>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</si>
  <si>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</si>
  <si>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</si>
  <si>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</si>
  <si>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</si>
  <si>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</si>
  <si>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</si>
  <si>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</si>
  <si>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</si>
  <si>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</si>
  <si>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</si>
  <si>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</si>
  <si>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</si>
  <si>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</si>
  <si>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</si>
  <si>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</si>
  <si>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</si>
  <si>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</si>
  <si>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</si>
  <si>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</si>
  <si>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</si>
  <si>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</si>
  <si>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</si>
  <si>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</si>
  <si>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</si>
  <si>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</si>
  <si>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</si>
  <si>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</si>
  <si>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</si>
  <si>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</si>
  <si>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</si>
  <si>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</si>
  <si>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</si>
  <si>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</si>
  <si>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</si>
  <si>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</si>
  <si>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</si>
  <si>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</si>
  <si>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</si>
  <si>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</si>
  <si>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</si>
  <si>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</si>
  <si>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</si>
  <si>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</si>
  <si>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</si>
  <si>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</si>
  <si>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</si>
  <si>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</si>
  <si>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</si>
  <si>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</si>
  <si>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</si>
  <si>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</si>
  <si>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</si>
  <si>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</si>
  <si>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</si>
  <si>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</si>
  <si>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</si>
  <si>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</si>
  <si>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</si>
  <si>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</si>
  <si>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</si>
  <si>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</si>
  <si>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</si>
  <si>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</si>
  <si>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</si>
  <si>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</si>
  <si>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</si>
  <si>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</si>
  <si>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</si>
  <si>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</si>
  <si>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</si>
  <si>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</si>
  <si>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</si>
  <si>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</si>
  <si>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</si>
  <si>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</si>
  <si>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</si>
  <si>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</si>
  <si>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</si>
  <si>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</si>
  <si>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</si>
  <si>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</si>
  <si>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</si>
  <si>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</si>
  <si>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</si>
  <si>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</si>
  <si>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</si>
  <si>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</si>
  <si>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</si>
  <si>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</si>
  <si>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</si>
  <si>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</si>
  <si>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</si>
  <si>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</si>
  <si>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</si>
  <si>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</si>
  <si>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</si>
  <si>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</si>
  <si>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</si>
  <si>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</si>
  <si>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</si>
  <si>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</si>
  <si>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</si>
  <si>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</si>
  <si>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</si>
  <si>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</si>
  <si>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</si>
  <si>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</si>
  <si>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</si>
  <si>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</si>
  <si>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</si>
  <si>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</si>
  <si>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</si>
  <si>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</si>
  <si>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</si>
  <si>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</si>
  <si>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</si>
  <si>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</si>
  <si>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</si>
  <si>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</si>
  <si>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</si>
  <si>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</si>
  <si>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</si>
  <si>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</si>
  <si>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</si>
  <si>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</si>
  <si>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</si>
  <si>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</si>
  <si>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</si>
  <si>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</si>
  <si>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</si>
  <si>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</si>
  <si>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</si>
  <si>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</si>
  <si>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</si>
  <si>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</si>
  <si>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</si>
  <si>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</si>
  <si>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</si>
  <si>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</si>
  <si>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</si>
  <si>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</si>
  <si>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</si>
  <si>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</si>
  <si>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</si>
  <si>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</si>
  <si>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</si>
  <si>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</si>
  <si>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</si>
  <si>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</si>
  <si>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</si>
  <si>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</si>
  <si>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</si>
  <si>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</si>
  <si>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</si>
  <si>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</si>
  <si>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</si>
  <si>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</si>
  <si>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</si>
  <si>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</si>
  <si>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</si>
  <si>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</si>
  <si>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</si>
  <si>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</si>
  <si>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</si>
  <si>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</si>
  <si>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</si>
  <si>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</si>
  <si>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</si>
  <si>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</si>
  <si>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</si>
  <si>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</si>
  <si>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</si>
  <si>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</si>
  <si>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</si>
  <si>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</si>
  <si>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</si>
  <si>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</si>
  <si>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</si>
  <si>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</si>
  <si>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</si>
  <si>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</si>
  <si>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</si>
  <si>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</si>
  <si>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</si>
  <si>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</si>
  <si>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</si>
  <si>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</si>
  <si>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</si>
  <si>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</si>
  <si>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</si>
  <si>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</si>
  <si>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</si>
  <si>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</si>
  <si>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</si>
  <si>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</si>
  <si>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</si>
  <si>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</si>
  <si>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</si>
  <si>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</si>
  <si>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</si>
  <si>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</si>
  <si>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</si>
  <si>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</si>
  <si>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</si>
  <si>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</si>
  <si>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</si>
  <si>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</si>
  <si>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</si>
  <si>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</si>
  <si>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</si>
  <si>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</si>
  <si>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</si>
  <si>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</si>
  <si>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</si>
  <si>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</si>
  <si>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</si>
  <si>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</si>
  <si>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</si>
  <si>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</si>
  <si>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</si>
  <si>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</si>
  <si>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</si>
  <si>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</si>
  <si>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</si>
  <si>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</si>
  <si>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</si>
  <si>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</si>
  <si>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</si>
  <si>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</si>
  <si>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</si>
  <si>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</si>
  <si>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</si>
  <si>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</si>
  <si>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</si>
  <si>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</si>
  <si>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</si>
  <si>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</si>
  <si>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</si>
  <si>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</si>
  <si>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</si>
  <si>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</si>
  <si>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</si>
  <si>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</si>
  <si>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</si>
  <si>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</si>
  <si>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</si>
  <si>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</si>
  <si>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</si>
  <si>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</si>
  <si>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</si>
  <si>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</si>
  <si>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</si>
  <si>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</si>
  <si>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</si>
  <si>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</si>
  <si>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</si>
  <si>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</si>
  <si>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</si>
  <si>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</si>
  <si>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</si>
  <si>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</si>
  <si>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</si>
  <si>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</si>
  <si>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</si>
  <si>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</si>
  <si>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</si>
  <si>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</si>
  <si>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</si>
  <si>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</si>
  <si>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</si>
  <si>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</si>
  <si>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</si>
  <si>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</si>
  <si>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</si>
  <si>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</si>
  <si>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</si>
  <si>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</si>
  <si>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</si>
  <si>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</si>
  <si>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</si>
  <si>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</si>
  <si>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</si>
  <si>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</si>
  <si>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</si>
  <si>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</si>
  <si>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</si>
  <si>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</si>
  <si>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</si>
  <si>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</si>
  <si>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</si>
  <si>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</si>
  <si>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</si>
  <si>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</si>
  <si>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</si>
  <si>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</si>
  <si>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</si>
  <si>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</si>
  <si>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</si>
  <si>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</si>
  <si>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</si>
  <si>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</si>
  <si>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</si>
  <si>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</si>
  <si>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</si>
  <si>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</si>
  <si>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</si>
  <si>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</si>
  <si>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</si>
  <si>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</si>
  <si>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</si>
  <si>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</si>
  <si>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</si>
  <si>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</si>
  <si>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</si>
  <si>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</si>
  <si>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</si>
  <si>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</si>
  <si>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</si>
  <si>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</si>
  <si>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</si>
  <si>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</si>
  <si>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</si>
  <si>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</si>
  <si>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</si>
  <si>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</si>
  <si>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</si>
  <si>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</si>
  <si>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</si>
  <si>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</si>
  <si>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</si>
  <si>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</si>
  <si>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</si>
  <si>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</si>
  <si>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</si>
  <si>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</si>
  <si>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</si>
  <si>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</si>
  <si>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</si>
  <si>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</si>
  <si>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</si>
  <si>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</si>
  <si>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</si>
  <si>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</si>
  <si>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</si>
  <si>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</si>
  <si>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</si>
  <si>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</si>
  <si>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</si>
  <si>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</si>
  <si>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</si>
  <si>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</si>
  <si>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</si>
  <si>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</si>
  <si>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</si>
  <si>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</si>
  <si>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</si>
  <si>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</si>
  <si>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</si>
  <si>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</si>
  <si>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</si>
  <si>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</si>
  <si>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</si>
  <si>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</si>
  <si>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</si>
  <si>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</si>
  <si>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</si>
  <si>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</si>
  <si>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</si>
  <si>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</si>
  <si>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</si>
  <si>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</si>
  <si>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</si>
  <si>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</si>
  <si>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</si>
  <si>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</si>
  <si>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</si>
  <si>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</si>
  <si>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</si>
  <si>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</si>
  <si>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</si>
  <si>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</si>
  <si>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</si>
  <si>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</si>
  <si>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</si>
  <si>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</si>
  <si>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</si>
  <si>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</si>
  <si>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</si>
  <si>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</si>
  <si>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</si>
  <si>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</si>
  <si>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</si>
  <si>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</si>
  <si>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</si>
  <si>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</si>
  <si>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</si>
  <si>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</si>
  <si>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</si>
  <si>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</si>
  <si>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</si>
  <si>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</si>
  <si>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</si>
  <si>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</si>
  <si>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</si>
  <si>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</si>
  <si>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</si>
  <si>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</si>
  <si>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</si>
  <si>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</si>
  <si>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</si>
  <si>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</si>
  <si>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</si>
  <si>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</si>
  <si>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</si>
  <si>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</si>
  <si>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</si>
  <si>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</si>
  <si>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</si>
  <si>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</si>
  <si>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</si>
  <si>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</si>
  <si>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</si>
  <si>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</si>
  <si>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</si>
  <si>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</si>
  <si>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</si>
  <si>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</si>
  <si>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</si>
  <si>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</si>
  <si>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</si>
  <si>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</si>
  <si>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</si>
  <si>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</si>
  <si>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</si>
  <si>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</si>
  <si>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</si>
  <si>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</si>
  <si>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</si>
  <si>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</si>
  <si>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</si>
  <si>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</si>
  <si>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</si>
  <si>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</si>
  <si>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</si>
  <si>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</si>
  <si>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</si>
  <si>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</si>
  <si>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</si>
  <si>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</si>
  <si>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</si>
  <si>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</si>
  <si>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</si>
  <si>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</si>
  <si>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</si>
  <si>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</si>
  <si>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</si>
  <si>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</si>
  <si>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</si>
  <si>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</si>
  <si>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</si>
  <si>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</si>
  <si>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</si>
  <si>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</si>
  <si>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</si>
  <si>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</si>
  <si>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</si>
  <si>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</si>
  <si>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</si>
  <si>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</si>
  <si>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</si>
  <si>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</si>
  <si>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</si>
  <si>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</si>
  <si>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</si>
  <si>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</si>
  <si>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</si>
  <si>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</si>
  <si>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</si>
  <si>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</si>
  <si>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</si>
  <si>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</si>
  <si>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</si>
  <si>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</si>
  <si>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</si>
  <si>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</si>
  <si>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</si>
  <si>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</si>
  <si>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</si>
  <si>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</si>
  <si>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</si>
  <si>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</si>
  <si>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</si>
  <si>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</si>
  <si>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</si>
  <si>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</si>
  <si>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</si>
  <si>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</si>
  <si>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</si>
  <si>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</si>
  <si>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</si>
  <si>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</si>
  <si>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</si>
  <si>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</si>
  <si>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</si>
  <si>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</si>
  <si>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</si>
  <si>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</si>
  <si>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</si>
  <si>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</si>
  <si>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</si>
  <si>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</si>
  <si>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</si>
  <si>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</si>
  <si>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</si>
  <si>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</si>
  <si>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</si>
  <si>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</si>
  <si>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</si>
  <si>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</si>
  <si>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</si>
  <si>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</si>
  <si>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</si>
  <si>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</si>
  <si>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</si>
  <si>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</si>
  <si>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</si>
  <si>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</si>
  <si>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</si>
  <si>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</si>
  <si>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</si>
  <si>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</si>
  <si>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</si>
  <si>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</si>
  <si>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</si>
  <si>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</si>
  <si>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</si>
  <si>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</si>
  <si>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</si>
  <si>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</si>
  <si>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</si>
  <si>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</si>
  <si>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</si>
  <si>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</si>
  <si>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</si>
  <si>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</si>
  <si>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</si>
  <si>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</si>
  <si>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</si>
  <si>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</si>
  <si>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</si>
  <si>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</si>
  <si>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</si>
  <si>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</si>
  <si>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</si>
  <si>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</si>
  <si>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</si>
  <si>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</si>
  <si>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</si>
  <si>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</si>
  <si>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</si>
  <si>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</si>
  <si>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</si>
  <si>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</si>
  <si>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</si>
  <si>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</si>
  <si>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</si>
  <si>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</si>
  <si>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</si>
  <si>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</si>
  <si>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</si>
  <si>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</si>
  <si>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</si>
  <si>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</si>
  <si>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</si>
  <si>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</si>
  <si>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</si>
  <si>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</si>
  <si>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</si>
  <si>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</si>
  <si>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</si>
  <si>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</si>
  <si>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</si>
  <si>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</si>
  <si>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</si>
  <si>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</si>
  <si>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</si>
  <si>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</si>
  <si>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</si>
  <si>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</si>
  <si>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</si>
  <si>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</si>
  <si>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</si>
  <si>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</si>
  <si>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</si>
  <si>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</si>
  <si>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</si>
  <si>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</si>
  <si>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</si>
  <si>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</si>
  <si>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</si>
  <si>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</si>
  <si>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</si>
  <si>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</si>
  <si>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</si>
  <si>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</si>
  <si>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</si>
  <si>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</si>
  <si>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</si>
  <si>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</si>
  <si>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</si>
  <si>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</si>
  <si>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</si>
  <si>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</si>
  <si>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</si>
  <si>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</si>
  <si>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</si>
  <si>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</si>
  <si>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</si>
  <si>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</si>
  <si>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</si>
  <si>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</si>
  <si>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</si>
  <si>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</si>
  <si>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</si>
  <si>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</si>
  <si>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</si>
  <si>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</si>
  <si>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</si>
  <si>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</si>
  <si>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</si>
  <si>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</si>
  <si>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</si>
  <si>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</si>
  <si>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</si>
  <si>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</si>
  <si>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</si>
  <si>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</si>
  <si>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</si>
  <si>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</si>
  <si>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</si>
  <si>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</si>
  <si>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</si>
  <si>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</si>
  <si>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</si>
  <si>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</si>
  <si>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</si>
  <si>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</si>
  <si>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</si>
  <si>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</si>
  <si>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</si>
  <si>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</si>
  <si>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</si>
  <si>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</si>
  <si>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</si>
  <si>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</si>
  <si>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</si>
  <si>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</si>
  <si>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</si>
  <si>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</si>
  <si>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</si>
  <si>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</si>
  <si>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</si>
  <si>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</si>
  <si>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</si>
  <si>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</si>
  <si>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</si>
  <si>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</si>
  <si>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</si>
  <si>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</si>
  <si>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</si>
  <si>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</si>
  <si>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</si>
  <si>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</si>
  <si>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</si>
  <si>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</si>
  <si>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</si>
  <si>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</si>
  <si>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</si>
  <si>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</si>
  <si>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</si>
  <si>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</si>
  <si>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</si>
  <si>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</si>
  <si>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</si>
  <si>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</si>
  <si>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</si>
  <si>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</si>
  <si>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</si>
  <si>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</si>
  <si>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</si>
  <si>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</si>
  <si>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</si>
  <si>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</si>
  <si>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</si>
  <si>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</si>
  <si>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</si>
  <si>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</si>
  <si>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</si>
  <si>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</si>
  <si>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</si>
  <si>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</si>
  <si>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</si>
  <si>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</si>
  <si>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</si>
  <si>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</si>
  <si>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</si>
  <si>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</si>
  <si>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</si>
  <si>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</si>
  <si>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</si>
  <si>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</si>
  <si>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</si>
  <si>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</si>
  <si>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</si>
  <si>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</si>
  <si>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</si>
  <si>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</si>
  <si>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</si>
  <si>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</si>
  <si>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</si>
  <si>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</si>
  <si>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</si>
  <si>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</si>
  <si>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</si>
  <si>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</si>
  <si>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</si>
  <si>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</si>
  <si>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</si>
  <si>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</si>
  <si>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</si>
  <si>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</si>
  <si>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</si>
  <si>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</si>
  <si>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</si>
  <si>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</si>
  <si>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</si>
  <si>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</si>
  <si>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</si>
  <si>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</si>
  <si>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</si>
  <si>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</si>
  <si>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</si>
  <si>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</si>
  <si>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</si>
  <si>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</si>
  <si>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</si>
  <si>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</si>
  <si>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</si>
  <si>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</si>
  <si>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</si>
  <si>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</si>
  <si>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</si>
  <si>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</si>
  <si>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</si>
  <si>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</si>
  <si>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</si>
  <si>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</si>
  <si>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</si>
  <si>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</si>
  <si>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</si>
  <si>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</si>
  <si>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</si>
  <si>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</si>
  <si>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</si>
  <si>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</si>
  <si>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</si>
  <si>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</si>
  <si>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</si>
  <si>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</si>
  <si>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</si>
  <si>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</si>
  <si>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</si>
  <si>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</si>
  <si>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</si>
  <si>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</si>
  <si>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</si>
  <si>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</si>
  <si>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</si>
  <si>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</si>
  <si>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</si>
  <si>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</si>
  <si>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</si>
  <si>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</si>
  <si>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</si>
  <si>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</si>
  <si>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</si>
  <si>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</si>
  <si>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</si>
  <si>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</si>
  <si>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</si>
  <si>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</si>
  <si>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</si>
  <si>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</si>
  <si>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</si>
  <si>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</si>
  <si>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</si>
  <si>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</si>
  <si>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</si>
  <si>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</si>
  <si>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</si>
  <si>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</si>
  <si>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</si>
  <si>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</si>
  <si>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</si>
  <si>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</si>
  <si>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</si>
  <si>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</si>
  <si>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</si>
  <si>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</si>
  <si>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</si>
  <si>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</si>
  <si>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</si>
  <si>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</si>
  <si>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</si>
  <si>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</si>
  <si>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</si>
  <si>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</si>
  <si>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</si>
  <si>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</si>
  <si>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</si>
  <si>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</si>
  <si>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</si>
  <si>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</si>
  <si>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</si>
  <si>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</si>
  <si>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</si>
  <si>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</si>
  <si>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</si>
  <si>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</si>
  <si>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</si>
  <si>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</si>
  <si>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</si>
  <si>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</si>
  <si>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</si>
  <si>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</si>
  <si>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</si>
  <si>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</si>
  <si>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</si>
  <si>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</si>
  <si>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</si>
  <si>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</si>
  <si>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</si>
  <si>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</si>
  <si>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</si>
  <si>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</si>
  <si>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</si>
  <si>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</si>
  <si>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</si>
  <si>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</si>
  <si>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</si>
  <si>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</si>
  <si>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</si>
  <si>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</si>
  <si>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</si>
  <si>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</si>
  <si>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</si>
  <si>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</si>
  <si>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</si>
  <si>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</si>
  <si>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</si>
  <si>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</si>
  <si>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</si>
  <si>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</si>
  <si>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</si>
  <si>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</si>
  <si>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</si>
  <si>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</si>
  <si>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</si>
  <si>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</si>
  <si>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</si>
  <si>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</si>
  <si>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</si>
  <si>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</si>
  <si>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</si>
  <si>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</si>
  <si>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</si>
  <si>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</si>
  <si>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</si>
  <si>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</si>
  <si>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</si>
  <si>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</si>
  <si>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</si>
  <si>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</si>
  <si>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</si>
  <si>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</si>
  <si>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</si>
  <si>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</si>
  <si>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</si>
  <si>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</si>
  <si>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</si>
  <si>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</si>
  <si>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</si>
  <si>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</si>
  <si>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</si>
  <si>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</si>
  <si>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</si>
  <si>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</si>
  <si>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</si>
  <si>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</si>
  <si>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</si>
  <si>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</si>
  <si>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</si>
  <si>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</si>
  <si>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</si>
  <si>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</si>
  <si>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</si>
  <si>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</si>
  <si>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</si>
  <si>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</si>
  <si>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</si>
  <si>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</si>
  <si>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</si>
  <si>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</si>
  <si>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</si>
  <si>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</si>
  <si>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</si>
  <si>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</si>
  <si>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</si>
  <si>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</si>
  <si>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</si>
  <si>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</si>
  <si>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</si>
  <si>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</si>
  <si>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</si>
  <si>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</si>
  <si>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</si>
  <si>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</si>
  <si>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</si>
  <si>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</si>
  <si>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</si>
  <si>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</si>
  <si>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</si>
  <si>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</si>
  <si>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</si>
  <si>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</si>
  <si>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</si>
  <si>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</si>
  <si>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</si>
  <si>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</si>
  <si>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</si>
  <si>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</si>
  <si>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</si>
  <si>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</si>
  <si>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</si>
  <si>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</si>
  <si>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</si>
  <si>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</si>
  <si>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</si>
  <si>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</si>
  <si>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</si>
  <si>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</si>
  <si>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</si>
  <si>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</si>
  <si>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</si>
  <si>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</si>
  <si>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</si>
  <si>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</si>
  <si>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</si>
  <si>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</si>
  <si>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</si>
  <si>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</si>
  <si>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</si>
  <si>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</si>
  <si>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</si>
  <si>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</si>
  <si>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</si>
  <si>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</si>
  <si>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</si>
  <si>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</si>
  <si>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</si>
  <si>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</si>
  <si>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</si>
  <si>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</si>
  <si>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</si>
  <si>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</si>
  <si>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</si>
  <si>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</si>
  <si>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</si>
  <si>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</si>
  <si>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</si>
  <si>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</si>
  <si>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</si>
  <si>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</si>
  <si>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</si>
  <si>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</si>
  <si>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</si>
  <si>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</si>
  <si>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</si>
  <si>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</si>
  <si>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</si>
  <si>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</si>
  <si>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</si>
  <si>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</si>
  <si>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</si>
  <si>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</si>
  <si>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</si>
  <si>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</si>
  <si>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</si>
  <si>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</si>
  <si>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</si>
  <si>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</si>
  <si>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</si>
  <si>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</si>
  <si>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</si>
  <si>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</si>
  <si>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</si>
  <si>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</si>
  <si>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</si>
  <si>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</si>
  <si>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</si>
  <si>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</si>
  <si>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</si>
  <si>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</si>
  <si>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</si>
  <si>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</si>
  <si>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</si>
  <si>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</si>
  <si>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</si>
  <si>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</si>
  <si>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</si>
  <si>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</si>
  <si>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</si>
  <si>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</si>
  <si>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</si>
  <si>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</si>
  <si>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</si>
  <si>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</si>
  <si>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</si>
  <si>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</si>
  <si>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</si>
  <si>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</si>
  <si>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</si>
  <si>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</si>
  <si>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</si>
  <si>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</si>
  <si>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</si>
  <si>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</si>
  <si>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</si>
  <si>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</si>
  <si>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</si>
  <si>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</si>
  <si>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</si>
  <si>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</si>
  <si>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</si>
  <si>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</si>
  <si>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</si>
  <si>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</si>
  <si>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</si>
  <si>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</si>
  <si>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</si>
  <si>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</si>
  <si>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</si>
  <si>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</si>
  <si>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</si>
  <si>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</si>
  <si>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</si>
  <si>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</si>
  <si>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</si>
  <si>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</si>
  <si>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</si>
  <si>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</si>
  <si>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</si>
  <si>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</si>
  <si>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</si>
  <si>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</si>
  <si>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</si>
  <si>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</si>
  <si>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</si>
  <si>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</si>
  <si>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</si>
  <si>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</si>
  <si>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</si>
  <si>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</si>
  <si>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</si>
  <si>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</si>
  <si>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</si>
  <si>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</si>
  <si>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</si>
  <si>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</si>
  <si>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</si>
  <si>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</si>
  <si>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</si>
  <si>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</si>
  <si>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</si>
  <si>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</si>
  <si>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</si>
  <si>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</si>
  <si>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</si>
  <si>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</si>
  <si>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</si>
  <si>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</si>
  <si>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</si>
  <si>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</si>
  <si>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</si>
  <si>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</si>
  <si>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</si>
  <si>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</si>
  <si>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</si>
  <si>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</si>
  <si>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</si>
  <si>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</si>
  <si>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</si>
  <si>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</si>
  <si>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</si>
  <si>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</si>
  <si>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</si>
  <si>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</si>
  <si>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</si>
  <si>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</si>
  <si>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</si>
  <si>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</si>
  <si>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</si>
  <si>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</si>
  <si>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</si>
  <si>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</si>
  <si>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</si>
  <si>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</si>
  <si>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</si>
  <si>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</si>
  <si>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</si>
  <si>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</si>
  <si>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</si>
  <si>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</si>
  <si>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</si>
  <si>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</si>
  <si>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</si>
  <si>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</si>
  <si>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</si>
  <si>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</si>
  <si>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</si>
  <si>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</si>
  <si>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</si>
  <si>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</si>
  <si>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</si>
  <si>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</si>
  <si>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</si>
  <si>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</si>
  <si>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</si>
  <si>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</si>
  <si>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</si>
  <si>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</si>
  <si>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</si>
  <si>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</si>
  <si>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</si>
  <si>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</si>
  <si>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</si>
  <si>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</si>
  <si>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</si>
  <si>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</si>
  <si>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</si>
  <si>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</si>
  <si>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</si>
  <si>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</si>
  <si>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</si>
  <si>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</si>
  <si>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</si>
  <si>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</si>
  <si>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</si>
  <si>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</si>
  <si>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</si>
  <si>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</si>
  <si>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</si>
  <si>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</si>
  <si>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</si>
  <si>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</si>
  <si>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</si>
  <si>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</si>
  <si>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</si>
  <si>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</si>
  <si>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</si>
  <si>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</si>
  <si>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</si>
  <si>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</si>
  <si>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</si>
  <si>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</si>
  <si>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</si>
  <si>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</si>
  <si>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</si>
  <si>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</si>
  <si>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</si>
  <si>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</si>
  <si>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</si>
  <si>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</si>
  <si>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</si>
  <si>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</si>
  <si>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</si>
  <si>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</si>
  <si>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</si>
  <si>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</si>
  <si>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</si>
  <si>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</si>
  <si>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</si>
  <si>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</si>
  <si>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</si>
  <si>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</si>
  <si>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</si>
  <si>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</si>
  <si>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</si>
  <si>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</si>
  <si>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</si>
  <si>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</si>
  <si>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</si>
  <si>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</si>
  <si>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</si>
  <si>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</si>
  <si>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</si>
  <si>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</si>
  <si>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</si>
  <si>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</si>
  <si>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</si>
  <si>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</si>
  <si>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</si>
  <si>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</si>
  <si>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</si>
  <si>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</si>
  <si>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</si>
  <si>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</si>
  <si>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</si>
  <si>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</si>
  <si>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</si>
  <si>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</si>
  <si>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</si>
  <si>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</si>
  <si>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</si>
  <si>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</si>
  <si>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</si>
  <si>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</si>
  <si>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</si>
  <si>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</si>
  <si>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</si>
  <si>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</si>
  <si>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</si>
  <si>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</si>
  <si>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</si>
  <si>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</si>
  <si>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</si>
  <si>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</si>
  <si>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</si>
  <si>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</si>
  <si>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</si>
  <si>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</si>
  <si>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</si>
  <si>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</si>
  <si>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</si>
  <si>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</si>
  <si>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</si>
  <si>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</si>
  <si>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</si>
  <si>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</si>
  <si>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</si>
  <si>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</si>
  <si>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</si>
  <si>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</si>
  <si>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</si>
  <si>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</si>
  <si>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</si>
  <si>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</si>
  <si>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</si>
  <si>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</si>
  <si>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</si>
  <si>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</si>
  <si>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</si>
  <si>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</si>
  <si>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</si>
  <si>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</si>
  <si>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</si>
  <si>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</si>
  <si>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</si>
  <si>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</si>
  <si>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</si>
  <si>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</si>
  <si>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</si>
  <si>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</si>
  <si>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</si>
  <si>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</si>
  <si>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</si>
  <si>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</si>
  <si>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</si>
  <si>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</si>
  <si>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</si>
  <si>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</si>
  <si>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</si>
  <si>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</si>
  <si>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</si>
  <si>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</si>
  <si>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</si>
  <si>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</si>
  <si>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</si>
  <si>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</si>
  <si>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</si>
  <si>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</si>
  <si>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</si>
  <si>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</si>
  <si>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</si>
  <si>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</si>
  <si>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</si>
  <si>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</si>
  <si>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</si>
  <si>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</si>
  <si>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</si>
  <si>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</si>
  <si>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</si>
  <si>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</si>
  <si>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</si>
  <si>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</si>
  <si>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</si>
  <si>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</si>
  <si>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</si>
  <si>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</si>
  <si>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</si>
  <si>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</si>
  <si>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</si>
  <si>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</si>
  <si>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</si>
  <si>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</si>
  <si>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</si>
  <si>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</si>
  <si>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</si>
  <si>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</si>
  <si>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</si>
  <si>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</si>
  <si>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</si>
  <si>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</si>
  <si>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</si>
  <si>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</si>
  <si>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</si>
  <si>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</si>
  <si>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</si>
  <si>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</si>
  <si>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</si>
  <si>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</si>
  <si>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</si>
  <si>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</si>
  <si>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</si>
  <si>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</si>
  <si>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</si>
  <si>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</si>
  <si>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</si>
  <si>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</si>
  <si>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</si>
  <si>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</si>
  <si>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</si>
  <si>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</si>
  <si>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</si>
  <si>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</si>
  <si>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</si>
  <si>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</si>
  <si>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</si>
  <si>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</si>
  <si>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</si>
  <si>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</si>
  <si>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</si>
  <si>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</si>
  <si>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</si>
  <si>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</si>
  <si>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</si>
  <si>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</si>
  <si>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</si>
  <si>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</si>
  <si>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</si>
  <si>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</si>
  <si>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</si>
  <si>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</si>
  <si>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</si>
  <si>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</si>
  <si>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</si>
  <si>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</si>
  <si>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</si>
  <si>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</si>
  <si>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</si>
  <si>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</si>
  <si>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</si>
  <si>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</si>
  <si>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</si>
  <si>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</si>
  <si>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</si>
  <si>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</si>
  <si>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</si>
  <si>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</si>
  <si>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</si>
  <si>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</si>
  <si>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</si>
  <si>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</si>
  <si>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</si>
  <si>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</si>
  <si>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</si>
  <si>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</si>
  <si>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</si>
  <si>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</si>
  <si>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</si>
  <si>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</si>
  <si>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</si>
  <si>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</si>
  <si>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</si>
  <si>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</si>
  <si>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</si>
  <si>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</si>
  <si>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</si>
  <si>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</si>
  <si>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</si>
  <si>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</si>
  <si>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</si>
  <si>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</si>
  <si>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</si>
  <si>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</si>
  <si>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</si>
  <si>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</si>
  <si>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</si>
  <si>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</si>
  <si>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</si>
  <si>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</si>
  <si>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</si>
  <si>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</si>
  <si>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</si>
  <si>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</si>
  <si>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</si>
  <si>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</si>
  <si>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</si>
  <si>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</si>
  <si>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</si>
  <si>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</si>
  <si>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</si>
  <si>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</si>
  <si>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</si>
  <si>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</si>
  <si>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</si>
  <si>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</si>
  <si>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</si>
  <si>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</si>
  <si>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</si>
  <si>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</si>
  <si>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</si>
  <si>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</si>
  <si>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</si>
  <si>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</si>
  <si>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</si>
  <si>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</si>
  <si>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</si>
  <si>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</si>
  <si>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</si>
  <si>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</si>
  <si>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</si>
  <si>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</si>
  <si>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</si>
  <si>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</si>
  <si>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</si>
  <si>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</si>
  <si>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</si>
  <si>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</si>
  <si>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</si>
  <si>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</si>
  <si>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</si>
  <si>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</si>
  <si>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</si>
  <si>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</si>
  <si>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</si>
  <si>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</si>
  <si>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</si>
  <si>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</si>
  <si>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</si>
  <si>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</si>
  <si>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</si>
  <si>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</si>
  <si>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</si>
  <si>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</si>
  <si>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</si>
  <si>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</si>
  <si>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</si>
  <si>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</si>
  <si>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</si>
  <si>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</si>
  <si>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</si>
  <si>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</si>
  <si>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</si>
  <si>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</si>
  <si>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</si>
  <si>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</si>
  <si>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</si>
  <si>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</si>
  <si>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</si>
  <si>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</si>
  <si>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</si>
  <si>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</si>
  <si>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</si>
  <si>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</si>
  <si>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</si>
  <si>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</si>
  <si>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</si>
  <si>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</si>
  <si>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</si>
  <si>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</si>
  <si>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</si>
  <si>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</si>
  <si>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</si>
  <si>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</si>
  <si>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</si>
  <si>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</si>
  <si>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</si>
  <si>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</si>
  <si>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</si>
  <si>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</si>
  <si>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</si>
  <si>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</si>
  <si>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</si>
  <si>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</si>
  <si>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</si>
  <si>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</si>
  <si>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</si>
  <si>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</si>
  <si>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</si>
  <si>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</si>
  <si>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</si>
  <si>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</si>
  <si>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</si>
  <si>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</si>
  <si>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</si>
  <si>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</si>
  <si>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</si>
  <si>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</si>
  <si>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</si>
  <si>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</si>
  <si>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</si>
  <si>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</si>
  <si>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</si>
  <si>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</si>
  <si>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</si>
  <si>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</si>
  <si>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</si>
  <si>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</si>
  <si>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</si>
  <si>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</si>
  <si>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</si>
  <si>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</si>
  <si>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</si>
  <si>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</si>
  <si>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</si>
  <si>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</si>
  <si>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</si>
  <si>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</si>
  <si>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</si>
  <si>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</si>
  <si>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</si>
  <si>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</si>
  <si>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</si>
  <si>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</si>
  <si>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</si>
  <si>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</si>
  <si>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</si>
  <si>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</si>
  <si>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</si>
  <si>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</si>
  <si>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</si>
  <si>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</si>
  <si>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</si>
  <si>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</si>
  <si>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</si>
  <si>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</si>
  <si>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</si>
  <si>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</si>
  <si>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</si>
  <si>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</si>
  <si>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</si>
  <si>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</si>
  <si>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</si>
  <si>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</si>
  <si>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</si>
  <si>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</si>
  <si>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</si>
  <si>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</si>
  <si>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</si>
  <si>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</si>
  <si>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</si>
  <si>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</si>
  <si>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</si>
  <si>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</si>
  <si>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</si>
  <si>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</si>
  <si>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</si>
  <si>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</si>
  <si>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</si>
  <si>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</si>
  <si>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</si>
  <si>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</si>
  <si>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</si>
  <si>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</si>
  <si>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</si>
  <si>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</si>
  <si>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</si>
  <si>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</si>
  <si>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</si>
  <si>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</si>
  <si>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</si>
  <si>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</si>
  <si>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</si>
  <si>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</si>
  <si>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</si>
  <si>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</si>
  <si>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</si>
  <si>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</si>
  <si>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</si>
  <si>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</si>
  <si>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</si>
  <si>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</si>
  <si>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</si>
  <si>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</si>
  <si>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</si>
  <si>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</si>
  <si>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</si>
  <si>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</si>
  <si>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</si>
  <si>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</si>
  <si>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</si>
  <si>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</si>
  <si>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</si>
  <si>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</si>
  <si>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</si>
  <si>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</si>
  <si>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</si>
  <si>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</si>
  <si>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</si>
  <si>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</si>
  <si>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</si>
  <si>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</si>
  <si>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</si>
  <si>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</si>
  <si>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</si>
  <si>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</si>
  <si>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</si>
  <si>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</si>
  <si>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</si>
  <si>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</si>
  <si>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</si>
  <si>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</si>
  <si>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</si>
  <si>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</si>
  <si>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</si>
  <si>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</si>
  <si>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</si>
  <si>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</si>
  <si>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</si>
  <si>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</si>
  <si>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</si>
  <si>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</si>
  <si>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</si>
  <si>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</si>
  <si>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</si>
  <si>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</si>
  <si>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</si>
  <si>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</si>
  <si>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</si>
  <si>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</si>
  <si>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</si>
  <si>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</si>
  <si>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</si>
  <si>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</si>
  <si>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</si>
  <si>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</si>
  <si>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</si>
  <si>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</si>
  <si>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</si>
  <si>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</si>
  <si>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</si>
  <si>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</si>
  <si>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</si>
  <si>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</si>
  <si>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</si>
  <si>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</si>
  <si>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</si>
  <si>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</si>
  <si>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</si>
  <si>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</si>
  <si>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</si>
  <si>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</si>
  <si>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</si>
  <si>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</si>
  <si>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</si>
  <si>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</si>
  <si>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</si>
  <si>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</si>
  <si>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</si>
  <si>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</si>
  <si>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</si>
  <si>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</si>
  <si>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</si>
  <si>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</si>
  <si>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</si>
  <si>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</si>
  <si>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</si>
  <si>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</si>
  <si>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</si>
  <si>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</si>
  <si>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</si>
  <si>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</si>
  <si>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</si>
  <si>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</si>
  <si>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</si>
  <si>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</si>
  <si>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</si>
  <si>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</si>
  <si>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</si>
  <si>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</si>
  <si>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</si>
  <si>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</si>
  <si>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</si>
  <si>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</si>
  <si>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</si>
  <si>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</si>
  <si>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</si>
  <si>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</si>
  <si>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</si>
  <si>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</si>
  <si>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</si>
  <si>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</si>
  <si>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</si>
  <si>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</si>
  <si>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</si>
  <si>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</si>
  <si>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</si>
  <si>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</si>
  <si>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</si>
  <si>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</si>
  <si>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</si>
  <si>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</si>
  <si>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</si>
  <si>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</si>
  <si>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</si>
  <si>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</si>
  <si>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</si>
  <si>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</si>
  <si>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</si>
  <si>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</si>
  <si>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</si>
  <si>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</si>
  <si>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</si>
  <si>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</si>
  <si>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</si>
  <si>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</si>
  <si>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</si>
  <si>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</si>
  <si>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</si>
  <si>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</si>
  <si>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</si>
  <si>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</si>
  <si>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</si>
  <si>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</si>
  <si>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</si>
  <si>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</si>
  <si>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</si>
  <si>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</si>
  <si>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</si>
  <si>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</si>
  <si>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</si>
  <si>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</si>
  <si>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</si>
  <si>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</si>
  <si>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</si>
  <si>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</si>
  <si>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</si>
  <si>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</si>
  <si>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</si>
  <si>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</si>
  <si>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</si>
  <si>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</si>
  <si>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</si>
  <si>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</si>
  <si>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</si>
  <si>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</si>
  <si>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</si>
  <si>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</si>
  <si>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</si>
  <si>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</si>
  <si>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</si>
  <si>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</si>
  <si>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</si>
  <si>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</si>
  <si>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</si>
  <si>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</si>
  <si>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</si>
  <si>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</si>
  <si>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</si>
  <si>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</si>
  <si>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</si>
  <si>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</si>
  <si>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</si>
  <si>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</si>
  <si>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</si>
  <si>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</si>
  <si>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</si>
  <si>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</si>
  <si>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</si>
  <si>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</si>
  <si>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</si>
  <si>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</si>
  <si>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</si>
  <si>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</si>
  <si>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</si>
  <si>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</si>
  <si>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</si>
  <si>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</si>
  <si>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</si>
  <si>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</si>
  <si>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</si>
  <si>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</si>
  <si>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</si>
  <si>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</si>
  <si>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</si>
  <si>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</si>
  <si>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</si>
  <si>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</si>
  <si>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</si>
  <si>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</si>
  <si>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</si>
  <si>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</si>
  <si>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</si>
  <si>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</si>
  <si>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</si>
  <si>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</si>
  <si>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</si>
  <si>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</si>
  <si>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</si>
  <si>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</si>
  <si>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</si>
  <si>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</si>
  <si>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</si>
  <si>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</si>
  <si>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</si>
  <si>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</si>
  <si>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</si>
  <si>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</si>
  <si>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</si>
  <si>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</si>
  <si>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</si>
  <si>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</si>
  <si>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</si>
  <si>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</si>
  <si>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</si>
  <si>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</si>
  <si>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</si>
  <si>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</si>
  <si>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</si>
  <si>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</si>
  <si>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</si>
  <si>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</si>
  <si>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</si>
  <si>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</si>
  <si>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</si>
  <si>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</si>
  <si>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</si>
  <si>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</si>
  <si>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</si>
  <si>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</si>
  <si>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</si>
  <si>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</si>
  <si>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</si>
  <si>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</si>
  <si>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</si>
  <si>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</si>
  <si>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</si>
  <si>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</si>
  <si>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</si>
  <si>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</si>
  <si>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</si>
  <si>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</si>
  <si>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</si>
  <si>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</si>
  <si>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</si>
  <si>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</si>
  <si>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</si>
  <si>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</si>
  <si>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</si>
  <si>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</si>
  <si>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</si>
  <si>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</si>
  <si>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</si>
  <si>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</si>
  <si>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</si>
  <si>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</si>
  <si>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</si>
  <si>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</si>
  <si>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</si>
  <si>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</si>
  <si>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</si>
  <si>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</si>
  <si>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</si>
  <si>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</si>
  <si>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</si>
  <si>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</si>
  <si>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</si>
  <si>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</si>
  <si>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</si>
  <si>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</si>
  <si>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</si>
  <si>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</si>
  <si>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</si>
  <si>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</si>
  <si>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</si>
  <si>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</si>
  <si>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</si>
  <si>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</si>
  <si>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</si>
  <si>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</si>
  <si>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</si>
  <si>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</si>
  <si>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</si>
  <si>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</si>
  <si>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</si>
  <si>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</si>
  <si>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</si>
  <si>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</si>
  <si>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</si>
  <si>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</si>
  <si>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</si>
  <si>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</si>
  <si>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</si>
  <si>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</si>
  <si>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</si>
  <si>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</si>
  <si>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</si>
  <si>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</si>
  <si>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</si>
  <si>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</si>
  <si>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</si>
  <si>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</si>
  <si>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</si>
  <si>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</si>
  <si>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</si>
  <si>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</si>
  <si>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</si>
  <si>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</si>
  <si>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</si>
  <si>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</si>
  <si>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</si>
  <si>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</si>
  <si>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</si>
  <si>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</si>
  <si>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</si>
  <si>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</si>
  <si>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</si>
  <si>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</si>
  <si>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</si>
  <si>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</si>
  <si>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</si>
  <si>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</si>
  <si>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</si>
  <si>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</si>
  <si>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</si>
  <si>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</si>
  <si>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</si>
  <si>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</si>
  <si>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</si>
  <si>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</si>
  <si>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</si>
  <si>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</si>
  <si>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</si>
  <si>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</si>
  <si>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</si>
  <si>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</si>
  <si>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</si>
  <si>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</si>
  <si>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</si>
  <si>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</si>
  <si>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</si>
  <si>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</si>
  <si>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</si>
  <si>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</si>
  <si>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</si>
  <si>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</si>
  <si>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</si>
  <si>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</si>
  <si>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</si>
  <si>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</si>
  <si>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</si>
  <si>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</si>
  <si>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</si>
  <si>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</si>
  <si>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</si>
  <si>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</si>
  <si>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</si>
  <si>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</si>
  <si>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</si>
  <si>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</si>
  <si>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</si>
  <si>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</si>
  <si>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</si>
  <si>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</si>
  <si>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</si>
  <si>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</si>
  <si>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</si>
  <si>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</si>
  <si>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</si>
  <si>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</si>
  <si>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</si>
  <si>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</si>
  <si>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</si>
  <si>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</si>
  <si>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</si>
  <si>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</si>
  <si>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</si>
  <si>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</si>
  <si>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</si>
  <si>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</si>
  <si>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</si>
  <si>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</si>
  <si>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</si>
  <si>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</si>
  <si>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</si>
  <si>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</si>
  <si>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</si>
  <si>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</si>
  <si>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</si>
  <si>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</si>
  <si>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</si>
  <si>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</si>
  <si>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</si>
  <si>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</si>
  <si>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</si>
  <si>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</si>
  <si>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</si>
  <si>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</si>
  <si>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</si>
  <si>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</si>
  <si>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</si>
  <si>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</si>
  <si>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</si>
  <si>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</si>
  <si>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</si>
  <si>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</si>
  <si>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</si>
  <si>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</si>
  <si>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</si>
  <si>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</si>
  <si>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</si>
  <si>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</si>
  <si>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</si>
  <si>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</si>
  <si>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</si>
  <si>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</si>
  <si>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</si>
  <si>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</si>
  <si>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</si>
  <si>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</si>
  <si>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</si>
  <si>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</si>
  <si>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</si>
  <si>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</si>
  <si>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</si>
  <si>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</si>
  <si>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</si>
  <si>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</si>
  <si>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</si>
  <si>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</si>
  <si>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</si>
  <si>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</si>
  <si>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</si>
  <si>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</si>
  <si>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</si>
  <si>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</si>
  <si>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</si>
  <si>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</si>
  <si>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</si>
  <si>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</si>
  <si>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</si>
  <si>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</si>
  <si>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</si>
  <si>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</si>
  <si>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</si>
  <si>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</si>
  <si>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</si>
  <si>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</si>
  <si>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</si>
  <si>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</si>
  <si>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</si>
  <si>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</si>
  <si>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</si>
  <si>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</si>
  <si>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</si>
  <si>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</si>
  <si>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</si>
  <si>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</si>
  <si>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</si>
  <si>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</si>
  <si>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</si>
  <si>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</si>
  <si>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</si>
  <si>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</si>
  <si>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</si>
  <si>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</si>
  <si>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</si>
  <si>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</si>
  <si>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</si>
  <si>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</si>
  <si>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</si>
  <si>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</si>
  <si>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</si>
  <si>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</si>
  <si>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</si>
  <si>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</si>
  <si>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</si>
  <si>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</si>
  <si>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</si>
  <si>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</si>
  <si>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</si>
  <si>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</si>
  <si>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</si>
  <si>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</si>
  <si>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</si>
  <si>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</si>
  <si>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</si>
  <si>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</si>
  <si>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</si>
  <si>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</si>
  <si>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</si>
  <si>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</si>
  <si>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</si>
  <si>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</si>
  <si>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</si>
  <si>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</si>
  <si>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</si>
  <si>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</si>
  <si>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</si>
  <si>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</si>
  <si>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</si>
  <si>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</si>
  <si>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</si>
  <si>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</si>
  <si>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</si>
  <si>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</si>
  <si>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</si>
  <si>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</si>
  <si>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</si>
  <si>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</si>
  <si>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</si>
  <si>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</si>
  <si>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</si>
  <si>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</si>
  <si>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</si>
  <si>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</si>
  <si>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</si>
  <si>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</si>
  <si>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</si>
  <si>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</si>
  <si>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</si>
  <si>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</si>
  <si>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</si>
  <si>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</si>
  <si>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</si>
  <si>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</si>
  <si>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</si>
  <si>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</si>
  <si>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</si>
  <si>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</si>
  <si>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</si>
  <si>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</si>
  <si>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</si>
  <si>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</si>
  <si>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</si>
  <si>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</si>
  <si>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</si>
  <si>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</si>
  <si>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</si>
  <si>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</si>
  <si>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</si>
  <si>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</si>
  <si>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</si>
  <si>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</si>
  <si>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</si>
  <si>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</si>
  <si>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</si>
  <si>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</si>
  <si>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</si>
  <si>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</si>
  <si>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</si>
  <si>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</si>
  <si>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</si>
  <si>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</si>
  <si>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</si>
  <si>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</si>
  <si>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</si>
  <si>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</si>
  <si>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</si>
  <si>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</si>
  <si>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</si>
  <si>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</si>
  <si>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</si>
  <si>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</si>
  <si>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</si>
  <si>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</si>
  <si>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</si>
  <si>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</si>
  <si>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</si>
  <si>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</si>
  <si>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</si>
  <si>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</si>
  <si>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</si>
  <si>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</si>
  <si>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</si>
  <si>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</si>
  <si>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</si>
  <si>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</si>
  <si>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</si>
  <si>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</si>
  <si>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</si>
  <si>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</si>
  <si>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</si>
  <si>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</si>
  <si>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</si>
  <si>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</si>
  <si>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</si>
  <si>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</si>
  <si>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</si>
  <si>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</si>
  <si>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</si>
  <si>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</si>
  <si>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</si>
  <si>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</si>
  <si>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</si>
  <si>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</si>
  <si>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</si>
  <si>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</si>
  <si>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</si>
  <si>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</si>
  <si>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</si>
  <si>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</si>
  <si>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</si>
  <si>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</si>
  <si>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</si>
  <si>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</si>
  <si>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</si>
  <si>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</si>
  <si>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</si>
  <si>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</si>
  <si>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</si>
  <si>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</si>
  <si>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</si>
  <si>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</si>
  <si>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</si>
  <si>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</si>
  <si>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</si>
  <si>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</si>
  <si>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</si>
  <si>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</si>
  <si>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</si>
  <si>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</si>
  <si>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</si>
  <si>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</si>
  <si>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</si>
  <si>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</si>
  <si>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</si>
  <si>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</si>
  <si>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</si>
  <si>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</si>
  <si>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</si>
  <si>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</si>
  <si>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</si>
  <si>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</si>
  <si>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</si>
  <si>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</si>
  <si>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</si>
  <si>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</si>
  <si>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</si>
  <si>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</si>
  <si>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</si>
  <si>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</si>
  <si>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</si>
  <si>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</si>
  <si>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</si>
  <si>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</si>
  <si>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</si>
  <si>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</si>
  <si>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</si>
  <si>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</si>
  <si>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</si>
  <si>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</si>
  <si>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</si>
  <si>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</si>
  <si>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</si>
  <si>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</si>
  <si>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</si>
  <si>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</si>
  <si>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</si>
  <si>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</si>
  <si>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</si>
  <si>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</si>
  <si>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</si>
  <si>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</si>
  <si>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</si>
  <si>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</si>
  <si>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</si>
  <si>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</si>
  <si>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</si>
  <si>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</si>
  <si>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</si>
  <si>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</si>
  <si>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</si>
  <si>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</si>
  <si>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</si>
  <si>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</si>
  <si>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</si>
  <si>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</si>
  <si>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</si>
  <si>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</si>
  <si>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</si>
  <si>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</si>
  <si>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</si>
  <si>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</si>
  <si>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</si>
  <si>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</si>
  <si>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</si>
  <si>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</si>
  <si>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</si>
  <si>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</si>
  <si>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</si>
  <si>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</si>
  <si>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</si>
  <si>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</si>
  <si>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</si>
  <si>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</si>
  <si>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</si>
  <si>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</si>
  <si>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</si>
  <si>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</si>
  <si>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</si>
  <si>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</si>
  <si>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</si>
  <si>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</si>
  <si>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</si>
  <si>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</si>
  <si>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</si>
  <si>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</si>
  <si>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</si>
  <si>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</si>
  <si>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</si>
  <si>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</si>
  <si>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</si>
  <si>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</si>
  <si>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</si>
  <si>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</si>
  <si>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</si>
  <si>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</si>
  <si>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</si>
  <si>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</si>
  <si>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</si>
  <si>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</si>
  <si>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</si>
  <si>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</si>
  <si>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</si>
  <si>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</si>
  <si>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</si>
  <si>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</si>
  <si>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</si>
  <si>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</si>
  <si>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</si>
  <si>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</si>
  <si>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</si>
  <si>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</si>
  <si>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</si>
  <si>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</si>
  <si>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</si>
  <si>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</si>
  <si>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</si>
  <si>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</si>
  <si>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</si>
  <si>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</si>
  <si>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</si>
  <si>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</si>
  <si>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</si>
  <si>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</si>
  <si>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</si>
  <si>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</si>
  <si>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</si>
  <si>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</si>
  <si>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</si>
  <si>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</si>
  <si>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</si>
  <si>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</si>
  <si>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</si>
  <si>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</si>
  <si>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</si>
  <si>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</si>
  <si>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</si>
  <si>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</si>
  <si>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</si>
  <si>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</si>
  <si>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</si>
  <si>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</si>
  <si>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</si>
  <si>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</si>
  <si>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</si>
  <si>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</si>
  <si>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</si>
  <si>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</si>
  <si>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</si>
  <si>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</si>
  <si>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</si>
  <si>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</si>
  <si>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</si>
  <si>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</si>
  <si>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</si>
  <si>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</si>
  <si>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</si>
  <si>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</si>
  <si>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</si>
  <si>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</si>
  <si>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</si>
  <si>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</si>
  <si>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</si>
  <si>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</si>
  <si>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</si>
  <si>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</si>
  <si>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</si>
  <si>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</si>
  <si>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</si>
  <si>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</si>
  <si>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</si>
  <si>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</si>
  <si>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</si>
  <si>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</si>
  <si>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</si>
  <si>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</si>
  <si>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</si>
  <si>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</si>
  <si>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</si>
  <si>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</si>
  <si>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</si>
  <si>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</si>
  <si>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</si>
  <si>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</si>
  <si>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</si>
  <si>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</si>
  <si>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</si>
  <si>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</si>
  <si>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</si>
  <si>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</si>
  <si>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</si>
  <si>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</si>
  <si>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</si>
  <si>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</si>
  <si>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</si>
  <si>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</si>
  <si>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</si>
  <si>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</si>
  <si>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</si>
  <si>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</si>
  <si>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</si>
  <si>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</si>
  <si>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</si>
  <si>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</si>
  <si>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</si>
  <si>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</si>
  <si>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</si>
  <si>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</si>
  <si>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</si>
  <si>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</si>
  <si>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</si>
  <si>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</si>
  <si>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</si>
  <si>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</si>
  <si>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</si>
  <si>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</si>
  <si>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</si>
  <si>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</si>
  <si>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</si>
  <si>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</si>
  <si>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</si>
  <si>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</si>
  <si>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</si>
  <si>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</si>
  <si>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</si>
  <si>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</si>
  <si>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</si>
  <si>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</si>
  <si>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</si>
  <si>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</si>
  <si>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</si>
  <si>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</si>
  <si>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</si>
  <si>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</si>
  <si>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</si>
  <si>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</si>
  <si>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</si>
  <si>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</si>
  <si>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</si>
  <si>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</si>
  <si>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</si>
  <si>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</si>
  <si>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</si>
  <si>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</si>
  <si>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</si>
  <si>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</si>
  <si>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</si>
  <si>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</si>
  <si>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</si>
  <si>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</si>
  <si>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</si>
  <si>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</si>
  <si>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</si>
  <si>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</si>
  <si>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</si>
  <si>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</si>
  <si>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</si>
  <si>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</si>
  <si>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</si>
  <si>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</si>
  <si>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</si>
  <si>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</si>
  <si>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</si>
  <si>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</si>
  <si>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</si>
  <si>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</si>
  <si>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</si>
  <si>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</si>
  <si>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</si>
  <si>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</si>
  <si>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</si>
  <si>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</si>
  <si>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</si>
  <si>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</si>
  <si>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</si>
  <si>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</si>
  <si>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</si>
  <si>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</si>
  <si>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</si>
  <si>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</si>
  <si>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</si>
  <si>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</si>
  <si>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</si>
  <si>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</si>
  <si>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</si>
  <si>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</si>
  <si>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</si>
  <si>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</si>
  <si>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</si>
  <si>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</si>
  <si>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</si>
  <si>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</si>
  <si>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</si>
  <si>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</si>
  <si>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</si>
  <si>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</si>
  <si>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</si>
  <si>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</si>
  <si>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</si>
  <si>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</si>
  <si>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</si>
  <si>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</si>
  <si>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</si>
  <si>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</si>
  <si>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</si>
  <si>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</si>
  <si>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</si>
  <si>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</si>
  <si>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</si>
  <si>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</si>
  <si>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</si>
  <si>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</si>
  <si>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</si>
  <si>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</si>
  <si>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</si>
  <si>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</si>
  <si>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</si>
  <si>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</si>
  <si>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</si>
  <si>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</si>
  <si>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</si>
  <si>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</si>
  <si>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</si>
  <si>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</si>
  <si>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</si>
  <si>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</si>
  <si>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</si>
  <si>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</si>
  <si>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</si>
  <si>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</si>
  <si>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</si>
  <si>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</si>
  <si>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</si>
  <si>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</si>
  <si>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</si>
  <si>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</si>
  <si>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</si>
  <si>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</si>
  <si>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</si>
  <si>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</si>
  <si>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</si>
  <si>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</si>
  <si>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</si>
  <si>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</si>
  <si>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</si>
  <si>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</si>
  <si>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</si>
  <si>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</si>
  <si>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</si>
  <si>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</si>
  <si>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</si>
  <si>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</si>
  <si>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</si>
  <si>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</si>
  <si>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</si>
  <si>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</si>
  <si>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</si>
  <si>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</si>
  <si>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</si>
  <si>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</si>
  <si>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</si>
  <si>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</si>
  <si>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</si>
  <si>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</si>
  <si>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</si>
  <si>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</si>
  <si>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</si>
  <si>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</si>
  <si>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</si>
  <si>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</si>
  <si>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</si>
  <si>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</si>
  <si>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</si>
  <si>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</si>
  <si>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</si>
  <si>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</si>
  <si>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</si>
  <si>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</si>
  <si>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</si>
  <si>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</si>
  <si>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</si>
  <si>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</si>
  <si>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</si>
  <si>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</si>
  <si>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</si>
  <si>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</si>
  <si>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</si>
  <si>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</si>
  <si>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</si>
  <si>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</si>
  <si>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</si>
  <si>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</si>
  <si>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</si>
  <si>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</si>
  <si>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</si>
  <si>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</si>
  <si>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</si>
  <si>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</si>
  <si>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</si>
  <si>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</si>
  <si>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</si>
  <si>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</si>
  <si>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</si>
  <si>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</si>
  <si>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</si>
  <si>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</si>
  <si>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</si>
  <si>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</si>
  <si>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</si>
  <si>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</si>
  <si>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</si>
  <si>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</si>
  <si>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</si>
  <si>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</si>
  <si>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</si>
  <si>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</si>
  <si>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</si>
  <si>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</si>
  <si>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</si>
  <si>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</si>
  <si>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</si>
  <si>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</si>
  <si>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</si>
  <si>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</si>
  <si>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</si>
  <si>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</si>
  <si>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</si>
  <si>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</si>
  <si>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</si>
  <si>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</si>
  <si>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</si>
  <si>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</si>
  <si>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</si>
  <si>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</si>
  <si>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</si>
  <si>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</si>
  <si>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</si>
  <si>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</si>
  <si>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</si>
  <si>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</si>
  <si>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</si>
  <si>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</si>
  <si>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</si>
  <si>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</si>
  <si>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</si>
  <si>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</si>
  <si>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</si>
  <si>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</si>
  <si>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</si>
  <si>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</si>
  <si>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</si>
  <si>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</si>
  <si>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</si>
  <si>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</si>
  <si>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</si>
  <si>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</si>
  <si>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</si>
  <si>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</si>
  <si>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</si>
  <si>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</si>
  <si>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</si>
  <si>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</si>
  <si>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</si>
  <si>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</si>
  <si>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</si>
  <si>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</si>
  <si>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</si>
  <si>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</si>
  <si>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</si>
  <si>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</si>
  <si>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</si>
  <si>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</si>
  <si>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</si>
  <si>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</si>
  <si>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</si>
  <si>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</si>
  <si>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</si>
  <si>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</si>
  <si>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</si>
  <si>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</si>
  <si>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</si>
  <si>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</si>
  <si>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</si>
  <si>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</si>
  <si>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</si>
  <si>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</si>
  <si>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</si>
  <si>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</si>
  <si>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</si>
  <si>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</si>
  <si>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</si>
  <si>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</si>
  <si>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</si>
  <si>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</si>
  <si>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</si>
  <si>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</si>
  <si>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</si>
  <si>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</si>
  <si>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</si>
  <si>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</si>
  <si>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</si>
  <si>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</si>
  <si>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</si>
  <si>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</si>
  <si>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</si>
  <si>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</si>
  <si>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</si>
  <si>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</si>
  <si>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</si>
  <si>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</si>
  <si>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</si>
  <si>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</si>
  <si>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</si>
  <si>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</si>
  <si>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</si>
  <si>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</si>
  <si>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</si>
  <si>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</si>
  <si>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</si>
  <si>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</si>
  <si>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</si>
  <si>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</si>
  <si>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</si>
  <si>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</si>
  <si>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</si>
  <si>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</si>
  <si>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</si>
  <si>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</si>
  <si>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</si>
  <si>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</si>
  <si>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</si>
  <si>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</si>
  <si>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</si>
  <si>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</si>
  <si>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</si>
  <si>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</si>
  <si>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</si>
  <si>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</si>
  <si>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</si>
  <si>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</si>
  <si>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</si>
  <si>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</si>
  <si>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</si>
  <si>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</si>
  <si>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</si>
  <si>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</si>
  <si>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</si>
  <si>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</si>
  <si>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</si>
  <si>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</si>
  <si>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</si>
  <si>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</si>
  <si>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</si>
  <si>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</si>
  <si>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</si>
  <si>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</si>
  <si>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</si>
  <si>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</si>
  <si>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</si>
  <si>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</si>
  <si>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</si>
  <si>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</si>
  <si>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</si>
  <si>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</si>
  <si>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</si>
  <si>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</si>
  <si>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</si>
  <si>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</si>
  <si>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</si>
  <si>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</si>
  <si>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</si>
  <si>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</si>
  <si>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</si>
  <si>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</si>
  <si>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</si>
  <si>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</si>
  <si>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</si>
  <si>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</si>
  <si>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</si>
  <si>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</si>
  <si>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</si>
  <si>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</si>
  <si>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</si>
  <si>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</si>
  <si>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</si>
  <si>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</si>
  <si>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</si>
  <si>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</si>
  <si>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</si>
  <si>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</si>
  <si>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</si>
  <si>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</si>
  <si>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</si>
  <si>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</si>
  <si>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</si>
  <si>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</si>
  <si>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</si>
  <si>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</si>
  <si>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</si>
  <si>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</si>
  <si>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</si>
  <si>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</si>
  <si>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</si>
  <si>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</si>
  <si>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</si>
  <si>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</si>
  <si>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</si>
  <si>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</si>
  <si>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</si>
  <si>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</si>
  <si>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</si>
  <si>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</si>
  <si>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</si>
  <si>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</si>
  <si>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</si>
  <si>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</si>
  <si>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</si>
  <si>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</si>
  <si>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</si>
  <si>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</si>
  <si>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</si>
  <si>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</si>
  <si>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</si>
  <si>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</si>
  <si>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</si>
  <si>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</si>
  <si>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</si>
  <si>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</si>
  <si>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</si>
  <si>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</si>
  <si>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</si>
  <si>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</si>
  <si>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</si>
  <si>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</si>
  <si>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</si>
  <si>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</si>
  <si>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</si>
  <si>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</si>
  <si>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</si>
  <si>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</si>
  <si>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</si>
  <si>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</si>
  <si>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</si>
  <si>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</si>
  <si>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</si>
  <si>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</si>
  <si>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</si>
  <si>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</si>
  <si>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</si>
  <si>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</si>
  <si>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</si>
  <si>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</si>
  <si>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</si>
  <si>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</si>
  <si>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</si>
  <si>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</si>
  <si>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</si>
  <si>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</si>
  <si>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</si>
  <si>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</si>
  <si>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</si>
  <si>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</si>
  <si>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</si>
  <si>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</si>
  <si>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</si>
  <si>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</si>
  <si>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</si>
  <si>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</si>
  <si>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</si>
  <si>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</si>
  <si>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</si>
  <si>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</si>
  <si>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</si>
  <si>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</si>
  <si>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</si>
  <si>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</si>
  <si>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</si>
  <si>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</si>
  <si>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</si>
  <si>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</si>
  <si>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</si>
  <si>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</si>
  <si>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</si>
  <si>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</si>
  <si>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</si>
  <si>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</si>
  <si>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</si>
  <si>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</si>
  <si>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</si>
  <si>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</si>
  <si>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</si>
  <si>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</si>
  <si>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</si>
  <si>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</si>
  <si>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</si>
  <si>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</si>
  <si>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</si>
  <si>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</si>
  <si>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</si>
  <si>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</si>
  <si>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</si>
  <si>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</si>
  <si>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</si>
  <si>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</si>
  <si>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</si>
  <si>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</si>
  <si>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</si>
  <si>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</si>
  <si>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</si>
  <si>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</si>
  <si>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</si>
  <si>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</si>
  <si>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</si>
  <si>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</si>
  <si>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</si>
  <si>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</si>
  <si>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</si>
  <si>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</si>
  <si>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</si>
  <si>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</si>
  <si>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</si>
  <si>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</si>
  <si>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</si>
  <si>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</si>
  <si>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</si>
  <si>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</si>
  <si>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</si>
  <si>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</si>
  <si>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</si>
  <si>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</si>
  <si>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</si>
  <si>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</si>
  <si>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</si>
  <si>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</si>
  <si>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</si>
  <si>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</si>
  <si>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</si>
  <si>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</si>
  <si>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</si>
  <si>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</si>
  <si>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</si>
  <si>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</si>
  <si>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</si>
  <si>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</si>
  <si>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</si>
  <si>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</si>
  <si>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</si>
  <si>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</si>
  <si>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</si>
  <si>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</si>
  <si>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</si>
  <si>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</si>
  <si>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</si>
  <si>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</si>
  <si>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</si>
  <si>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</si>
  <si>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</si>
  <si>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</si>
  <si>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</si>
  <si>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</si>
  <si>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</si>
  <si>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</si>
  <si>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</si>
  <si>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</si>
  <si>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</si>
  <si>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</si>
  <si>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</si>
  <si>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</si>
  <si>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</si>
  <si>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</si>
  <si>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</si>
  <si>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</si>
  <si>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</si>
  <si>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</si>
  <si>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</si>
  <si>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</si>
  <si>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</si>
  <si>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</si>
  <si>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</si>
  <si>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</si>
  <si>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</si>
  <si>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</si>
  <si>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</si>
  <si>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</si>
  <si>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</si>
  <si>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</si>
  <si>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</si>
  <si>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</si>
  <si>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</si>
  <si>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</si>
  <si>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</si>
  <si>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</si>
  <si>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</si>
  <si>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</si>
  <si>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</si>
  <si>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</si>
  <si>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</si>
  <si>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</si>
  <si>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</si>
  <si>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</si>
  <si>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</si>
  <si>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</si>
  <si>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</si>
  <si>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</si>
  <si>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</si>
  <si>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</si>
  <si>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</si>
  <si>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</si>
  <si>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</si>
  <si>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</si>
  <si>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</si>
  <si>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</si>
  <si>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</si>
  <si>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</si>
  <si>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</si>
  <si>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</si>
  <si>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</si>
  <si>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</si>
  <si>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</si>
  <si>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</si>
  <si>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</si>
  <si>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</si>
  <si>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</si>
  <si>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</si>
  <si>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</si>
  <si>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</si>
  <si>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</si>
  <si>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</si>
  <si>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</si>
  <si>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</si>
  <si>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</si>
  <si>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</si>
  <si>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</si>
  <si>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</si>
  <si>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</si>
  <si>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</si>
  <si>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</si>
  <si>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</si>
  <si>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</si>
  <si>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</si>
  <si>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</si>
  <si>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</si>
  <si>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</si>
  <si>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</si>
  <si>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</si>
  <si>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</si>
  <si>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</si>
  <si>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</si>
  <si>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</si>
  <si>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</si>
  <si>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</si>
  <si>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</si>
  <si>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</si>
  <si>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</si>
  <si>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</si>
  <si>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</si>
  <si>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</si>
  <si>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</si>
  <si>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</si>
  <si>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</si>
  <si>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</si>
  <si>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</si>
  <si>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</si>
  <si>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</si>
  <si>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</si>
  <si>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</si>
  <si>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</si>
  <si>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</si>
  <si>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</si>
  <si>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</si>
  <si>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</si>
  <si>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</si>
  <si>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</si>
  <si>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</si>
  <si>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</si>
  <si>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</si>
  <si>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</si>
  <si>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</si>
  <si>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</si>
  <si>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</si>
  <si>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</si>
  <si>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</si>
  <si>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</si>
  <si>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</si>
  <si>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</si>
  <si>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</si>
  <si>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</si>
  <si>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</si>
  <si>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</si>
  <si>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</si>
  <si>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</si>
  <si>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</si>
  <si>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</si>
  <si>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</si>
  <si>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</si>
  <si>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</si>
  <si>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</si>
  <si>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</si>
  <si>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</si>
  <si>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</si>
  <si>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</si>
  <si>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</si>
  <si>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</si>
  <si>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</si>
  <si>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</si>
  <si>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</si>
  <si>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</si>
  <si>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</si>
  <si>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</si>
  <si>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</si>
  <si>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</si>
  <si>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</si>
  <si>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</si>
  <si>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</si>
  <si>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</si>
  <si>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</si>
  <si>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</si>
  <si>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</si>
  <si>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</si>
  <si>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</si>
  <si>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</si>
  <si>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</si>
  <si>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</si>
  <si>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</si>
  <si>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</si>
  <si>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</si>
  <si>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</si>
  <si>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</si>
  <si>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</si>
  <si>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</si>
  <si>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</si>
  <si>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</si>
  <si>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</si>
  <si>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</si>
  <si>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</si>
  <si>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</si>
  <si>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</si>
  <si>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</si>
  <si>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</si>
  <si>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</si>
  <si>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</si>
  <si>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</si>
  <si>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</si>
  <si>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</si>
  <si>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</si>
  <si>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</si>
  <si>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</si>
  <si>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</si>
  <si>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</si>
  <si>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</si>
  <si>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</si>
  <si>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</si>
  <si>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</si>
  <si>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</si>
  <si>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</si>
  <si>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</si>
  <si>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</si>
  <si>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</si>
  <si>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</si>
  <si>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</si>
  <si>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</si>
  <si>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</si>
  <si>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</si>
  <si>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</si>
  <si>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</si>
  <si>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</si>
  <si>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</si>
  <si>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</si>
  <si>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</si>
  <si>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</si>
  <si>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</si>
  <si>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</si>
  <si>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</si>
  <si>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</si>
  <si>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</si>
  <si>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</si>
  <si>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</si>
  <si>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</si>
  <si>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</si>
  <si>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</si>
  <si>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</si>
  <si>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</si>
  <si>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</si>
  <si>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</si>
  <si>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</si>
  <si>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</si>
  <si>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</si>
  <si>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</si>
  <si>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</si>
  <si>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</si>
  <si>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</si>
  <si>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</si>
  <si>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</si>
  <si>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</si>
  <si>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</si>
  <si>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</si>
  <si>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</si>
  <si>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</si>
  <si>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</si>
  <si>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</si>
  <si>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</si>
  <si>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</si>
  <si>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</si>
  <si>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</si>
  <si>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</si>
  <si>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</si>
  <si>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</si>
  <si>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</si>
  <si>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</si>
  <si>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</si>
  <si>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</si>
  <si>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</si>
  <si>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</si>
  <si>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</si>
  <si>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</si>
  <si>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</si>
  <si>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</si>
  <si>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</si>
  <si>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</si>
  <si>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</si>
  <si>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</si>
  <si>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</si>
  <si>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</si>
  <si>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</si>
  <si>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</si>
  <si>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</si>
  <si>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</si>
  <si>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</si>
  <si>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</si>
  <si>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</si>
  <si>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</si>
  <si>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</si>
  <si>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</si>
  <si>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</si>
  <si>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</si>
  <si>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</si>
  <si>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</si>
  <si>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</si>
  <si>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</si>
  <si>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</si>
  <si>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</si>
  <si>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</si>
  <si>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</si>
  <si>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</si>
  <si>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</si>
  <si>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</si>
  <si>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</si>
  <si>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</si>
  <si>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</si>
  <si>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</si>
  <si>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</si>
  <si>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</si>
  <si>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</si>
  <si>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</si>
  <si>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</si>
  <si>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</si>
  <si>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</si>
  <si>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</si>
  <si>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</si>
  <si>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</si>
  <si>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</si>
  <si>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</si>
  <si>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</si>
  <si>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</si>
  <si>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</si>
  <si>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</si>
  <si>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</si>
  <si>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</si>
  <si>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</si>
  <si>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</si>
  <si>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</si>
  <si>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</si>
  <si>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</si>
  <si>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</si>
  <si>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</si>
  <si>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</si>
  <si>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</si>
  <si>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</si>
  <si>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</si>
  <si>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</si>
  <si>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</si>
  <si>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</si>
  <si>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</si>
  <si>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</si>
  <si>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</si>
  <si>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</si>
  <si>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</si>
  <si>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</si>
  <si>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</si>
  <si>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</si>
  <si>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</si>
  <si>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</si>
  <si>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</si>
  <si>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</si>
  <si>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</si>
  <si>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</si>
  <si>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</si>
  <si>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</si>
  <si>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</si>
  <si>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</si>
  <si>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</si>
  <si>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</si>
  <si>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</si>
  <si>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</si>
  <si>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</si>
  <si>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</si>
  <si>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</si>
  <si>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</si>
  <si>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</si>
  <si>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</si>
  <si>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</si>
  <si>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</si>
  <si>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</si>
  <si>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</si>
  <si>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</si>
  <si>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</si>
  <si>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</si>
  <si>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</si>
  <si>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</si>
  <si>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</si>
  <si>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</si>
  <si>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</si>
  <si>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</si>
  <si>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</si>
  <si>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</si>
  <si>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</si>
  <si>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</si>
  <si>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</si>
  <si>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</si>
  <si>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</si>
  <si>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</si>
  <si>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</si>
  <si>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</si>
  <si>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</si>
  <si>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</si>
  <si>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</si>
  <si>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</si>
  <si>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</si>
  <si>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</si>
  <si>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</si>
  <si>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</si>
  <si>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</si>
  <si>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</si>
  <si>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</si>
  <si>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</si>
  <si>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</si>
  <si>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</si>
  <si>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</si>
  <si>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</si>
  <si>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</si>
  <si>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</si>
  <si>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</si>
  <si>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</si>
  <si>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</si>
  <si>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</si>
  <si>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</si>
  <si>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</si>
  <si>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</si>
  <si>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</si>
  <si>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</si>
  <si>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</si>
  <si>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</si>
  <si>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</si>
  <si>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</si>
  <si>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</si>
  <si>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</si>
  <si>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</si>
  <si>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</si>
  <si>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</si>
  <si>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</si>
  <si>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</si>
  <si>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</si>
  <si>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</si>
  <si>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</si>
  <si>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</si>
  <si>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</si>
  <si>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</si>
  <si>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</si>
  <si>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</si>
  <si>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</si>
  <si>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</si>
  <si>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</si>
  <si>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</si>
  <si>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</si>
  <si>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</si>
  <si>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</si>
  <si>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</si>
  <si>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</si>
  <si>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</si>
  <si>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</si>
  <si>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</si>
  <si>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</si>
  <si>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</si>
  <si>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</si>
  <si>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</si>
  <si>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</si>
  <si>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</si>
  <si>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</si>
  <si>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</si>
  <si>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</si>
  <si>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</si>
  <si>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</si>
  <si>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</si>
  <si>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</si>
  <si>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</si>
  <si>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</si>
  <si>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</si>
  <si>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</si>
  <si>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</si>
  <si>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</si>
  <si>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</si>
  <si>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</si>
  <si>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</si>
  <si>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</si>
  <si>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</si>
  <si>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</si>
  <si>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</si>
  <si>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</si>
  <si>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</si>
  <si>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</si>
  <si>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</si>
  <si>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</si>
  <si>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</si>
  <si>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</si>
  <si>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</si>
  <si>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</si>
  <si>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</si>
  <si>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</si>
  <si>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</si>
  <si>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</si>
  <si>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</si>
  <si>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</si>
  <si>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</si>
  <si>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</si>
  <si>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</si>
  <si>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</si>
  <si>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</si>
  <si>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</si>
  <si>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</si>
  <si>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</si>
  <si>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</si>
  <si>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</si>
  <si>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</si>
  <si>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</si>
  <si>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</si>
  <si>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</si>
  <si>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</si>
  <si>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</si>
  <si>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</si>
  <si>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</si>
  <si>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</si>
  <si>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</si>
  <si>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</si>
  <si>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</si>
  <si>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</si>
  <si>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</si>
  <si>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</si>
  <si>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</si>
  <si>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</si>
  <si>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</si>
  <si>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</si>
  <si>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</si>
  <si>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</si>
  <si>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</si>
  <si>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</si>
  <si>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</si>
  <si>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</si>
  <si>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</si>
  <si>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</si>
  <si>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</si>
  <si>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</si>
  <si>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</si>
  <si>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</si>
  <si>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</si>
  <si>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</si>
  <si>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</si>
  <si>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</si>
  <si>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</si>
  <si>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</si>
  <si>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</si>
  <si>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</si>
  <si>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</si>
  <si>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</si>
  <si>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</si>
  <si>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</si>
  <si>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</si>
  <si>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</si>
  <si>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</si>
  <si>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</si>
  <si>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</si>
  <si>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</si>
  <si>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</si>
  <si>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</si>
  <si>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</si>
  <si>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</si>
  <si>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</si>
  <si>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</si>
  <si>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</si>
  <si>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</si>
  <si>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</si>
  <si>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</si>
  <si>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</si>
  <si>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</si>
  <si>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</si>
  <si>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</si>
  <si>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</si>
  <si>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</si>
  <si>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</si>
  <si>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</si>
  <si>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</si>
  <si>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</si>
  <si>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</si>
  <si>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</si>
  <si>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</si>
  <si>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</si>
  <si>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</si>
  <si>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</si>
  <si>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</si>
  <si>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</si>
  <si>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</si>
  <si>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</si>
  <si>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</si>
  <si>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</si>
  <si>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</si>
  <si>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</si>
  <si>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</si>
  <si>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</si>
  <si>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</si>
  <si>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</si>
  <si>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</si>
  <si>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</si>
  <si>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</si>
  <si>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</si>
  <si>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</si>
  <si>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</si>
  <si>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</si>
  <si>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</si>
  <si>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</si>
  <si>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</si>
  <si>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</si>
  <si>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</si>
  <si>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</si>
  <si>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</si>
  <si>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</si>
  <si>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</si>
  <si>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</si>
  <si>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</si>
  <si>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</si>
  <si>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</si>
  <si>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</si>
  <si>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</si>
  <si>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</si>
  <si>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</si>
  <si>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</si>
  <si>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</si>
  <si>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</si>
  <si>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</si>
  <si>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</si>
  <si>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</si>
  <si>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</si>
  <si>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</si>
  <si>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</si>
  <si>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</si>
  <si>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</si>
  <si>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</si>
  <si>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</si>
  <si>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</si>
  <si>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</si>
  <si>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</si>
  <si>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</si>
  <si>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</si>
  <si>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</si>
  <si>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</si>
  <si>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</si>
  <si>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</si>
  <si>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</si>
  <si>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</si>
  <si>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</si>
  <si>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</si>
  <si>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</si>
  <si>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</si>
  <si>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</si>
  <si>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</si>
  <si>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</si>
  <si>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</si>
  <si>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</si>
  <si>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</si>
  <si>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</si>
  <si>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</si>
  <si>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</si>
  <si>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</si>
  <si>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</si>
  <si>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</si>
  <si>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</si>
  <si>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</si>
  <si>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</si>
  <si>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</si>
  <si>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</si>
  <si>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</si>
  <si>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</si>
  <si>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</si>
  <si>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</si>
  <si>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</si>
  <si>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</si>
  <si>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</si>
  <si>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</si>
  <si>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</si>
  <si>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</si>
  <si>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</si>
  <si>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</si>
  <si>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</si>
  <si>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</si>
  <si>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</si>
  <si>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</si>
  <si>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</si>
  <si>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</si>
  <si>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</si>
  <si>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</si>
  <si>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</si>
  <si>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</si>
  <si>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</si>
  <si>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</si>
  <si>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</si>
  <si>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</si>
  <si>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</si>
  <si>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</si>
  <si>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</si>
  <si>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</si>
  <si>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</si>
  <si>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</si>
  <si>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</si>
  <si>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</si>
  <si>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</si>
  <si>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</si>
  <si>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</si>
  <si>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</si>
  <si>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</si>
  <si>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</si>
  <si>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</si>
  <si>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</si>
  <si>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</si>
  <si>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</si>
  <si>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</si>
  <si>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</si>
  <si>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</si>
  <si>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</si>
  <si>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</si>
  <si>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</si>
  <si>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</si>
  <si>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</si>
  <si>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</si>
  <si>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</si>
  <si>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</si>
  <si>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</si>
  <si>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</si>
  <si>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</si>
  <si>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</si>
  <si>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</si>
  <si>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</si>
  <si>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</si>
  <si>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</si>
  <si>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</si>
  <si>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</si>
  <si>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</si>
  <si>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</si>
  <si>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</si>
  <si>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</si>
  <si>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</si>
  <si>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</si>
  <si>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</si>
  <si>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</si>
  <si>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</si>
  <si>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</si>
  <si>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</si>
  <si>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</si>
  <si>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</si>
  <si>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</si>
  <si>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</si>
  <si>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</si>
  <si>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</si>
  <si>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</si>
  <si>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</si>
  <si>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</si>
  <si>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</si>
  <si>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</si>
  <si>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</si>
  <si>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</si>
  <si>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</si>
  <si>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</si>
  <si>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</si>
  <si>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</si>
  <si>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</si>
  <si>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</si>
  <si>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</si>
  <si>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</si>
  <si>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</si>
  <si>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</si>
  <si>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</si>
  <si>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</si>
  <si>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</si>
  <si>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</si>
  <si>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</si>
  <si>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</si>
  <si>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</si>
  <si>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</si>
  <si>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</si>
  <si>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</si>
  <si>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</si>
  <si>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</si>
  <si>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</si>
  <si>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</si>
  <si>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</si>
  <si>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</si>
  <si>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</si>
  <si>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</si>
  <si>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</si>
  <si>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</si>
  <si>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</si>
  <si>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</si>
  <si>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</si>
  <si>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</si>
  <si>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</si>
  <si>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</si>
  <si>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</si>
  <si>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</si>
  <si>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</si>
  <si>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</si>
  <si>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</si>
  <si>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</si>
  <si>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</si>
  <si>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</si>
  <si>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</si>
  <si>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</si>
  <si>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</si>
  <si>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</si>
  <si>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</si>
  <si>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</si>
  <si>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</si>
  <si>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</si>
  <si>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</si>
  <si>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</si>
  <si>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</si>
  <si>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</si>
  <si>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</si>
  <si>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</si>
  <si>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</si>
  <si>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</si>
  <si>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</si>
  <si>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</si>
  <si>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</si>
  <si>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</si>
  <si>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</si>
  <si>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</si>
  <si>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</si>
  <si>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</si>
  <si>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</si>
  <si>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</si>
  <si>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</si>
  <si>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</si>
  <si>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</si>
  <si>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</si>
  <si>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</si>
  <si>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</si>
  <si>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</si>
  <si>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</si>
  <si>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</si>
  <si>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</si>
  <si>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</si>
  <si>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</si>
  <si>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</si>
  <si>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</si>
  <si>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</si>
  <si>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</si>
  <si>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</si>
  <si>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</si>
  <si>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</si>
  <si>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</si>
  <si>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</si>
  <si>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</si>
  <si>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</si>
  <si>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</si>
  <si>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</si>
  <si>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</si>
  <si>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</si>
  <si>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</si>
  <si>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</si>
  <si>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</si>
  <si>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</si>
  <si>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</si>
  <si>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</si>
  <si>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</si>
  <si>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</si>
  <si>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</si>
  <si>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</si>
  <si>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</si>
  <si>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</si>
  <si>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</si>
  <si>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</si>
  <si>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</si>
  <si>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</si>
  <si>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</si>
  <si>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</si>
  <si>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</si>
  <si>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</si>
  <si>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</si>
  <si>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</si>
  <si>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</si>
  <si>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</si>
  <si>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</si>
  <si>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</si>
  <si>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</si>
  <si>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</si>
  <si>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</si>
  <si>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</si>
  <si>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</si>
  <si>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</si>
  <si>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</si>
  <si>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</si>
  <si>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</si>
  <si>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</si>
  <si>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</si>
  <si>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</si>
  <si>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</si>
  <si>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</si>
  <si>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</si>
  <si>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</si>
  <si>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</si>
  <si>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</si>
  <si>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</si>
  <si>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</si>
  <si>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</si>
  <si>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</si>
  <si>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</si>
  <si>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</si>
  <si>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</si>
  <si>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</si>
  <si>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</si>
  <si>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</si>
  <si>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</si>
  <si>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</si>
  <si>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</si>
  <si>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</si>
  <si>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</si>
  <si>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</si>
  <si>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</si>
  <si>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</si>
  <si>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</si>
  <si>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</si>
  <si>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</si>
  <si>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</si>
  <si>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</si>
  <si>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</si>
  <si>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</si>
  <si>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</si>
  <si>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</si>
  <si>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</si>
  <si>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</si>
  <si>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</si>
  <si>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</si>
  <si>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</si>
  <si>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</si>
  <si>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</si>
  <si>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</si>
  <si>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</si>
  <si>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</si>
  <si>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</si>
  <si>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</si>
  <si>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</si>
  <si>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</si>
  <si>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</si>
  <si>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</si>
  <si>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</si>
  <si>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</si>
  <si>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</si>
  <si>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</si>
  <si>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</si>
  <si>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</si>
  <si>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</si>
  <si>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</si>
  <si>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</si>
  <si>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</si>
  <si>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</si>
  <si>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</si>
  <si>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</si>
  <si>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</si>
  <si>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</si>
  <si>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</si>
  <si>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</si>
  <si>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</si>
  <si>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</si>
  <si>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</si>
  <si>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</si>
  <si>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</si>
  <si>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</si>
  <si>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</si>
  <si>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</si>
  <si>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</si>
  <si>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</si>
  <si>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</si>
  <si>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</si>
  <si>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</si>
  <si>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</si>
  <si>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</si>
  <si>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</si>
  <si>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</si>
  <si>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</si>
  <si>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</si>
  <si>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</si>
  <si>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</si>
  <si>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</si>
  <si>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</si>
  <si>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</si>
  <si>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</si>
  <si>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</si>
  <si>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</si>
  <si>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</si>
  <si>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</si>
  <si>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</si>
  <si>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</si>
  <si>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</si>
  <si>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</si>
  <si>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</si>
  <si>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</si>
  <si>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</si>
  <si>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</si>
  <si>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</si>
  <si>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</si>
  <si>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</si>
  <si>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</si>
  <si>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</si>
  <si>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</si>
  <si>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</si>
  <si>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</si>
  <si>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</si>
  <si>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</si>
  <si>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</si>
  <si>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</si>
  <si>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</si>
  <si>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</si>
  <si>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</si>
  <si>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</si>
  <si>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</si>
  <si>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</si>
  <si>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</si>
  <si>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</si>
  <si>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</si>
  <si>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</si>
  <si>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</si>
  <si>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</si>
  <si>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</si>
  <si>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</si>
  <si>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</si>
  <si>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</si>
  <si>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</si>
  <si>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</si>
  <si>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</si>
  <si>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</si>
  <si>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</si>
  <si>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</si>
  <si>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</si>
  <si>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</si>
  <si>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</si>
  <si>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</si>
  <si>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</si>
  <si>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</si>
  <si>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</si>
  <si>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</si>
  <si>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</si>
  <si>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</si>
  <si>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</si>
  <si>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</si>
  <si>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</si>
  <si>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</si>
  <si>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</si>
  <si>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</si>
  <si>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</si>
  <si>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</si>
  <si>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</si>
  <si>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</si>
  <si>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</si>
  <si>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</si>
  <si>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</si>
  <si>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</si>
  <si>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</si>
  <si>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</si>
  <si>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</si>
  <si>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</si>
  <si>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</si>
  <si>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</si>
  <si>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</si>
  <si>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</si>
  <si>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</si>
  <si>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</si>
  <si>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</si>
  <si>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</si>
  <si>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</si>
  <si>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</si>
  <si>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</si>
  <si>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</si>
  <si>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</si>
  <si>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</si>
  <si>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</si>
  <si>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</si>
  <si>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</si>
  <si>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</si>
  <si>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</si>
  <si>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</si>
  <si>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</si>
  <si>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</si>
  <si>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</si>
  <si>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</si>
  <si>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</si>
  <si>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</si>
  <si>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</si>
  <si>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</si>
  <si>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</si>
  <si>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</si>
  <si>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</si>
  <si>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</si>
  <si>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</si>
  <si>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</si>
  <si>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</si>
  <si>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</si>
  <si>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</si>
  <si>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</si>
  <si>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</si>
  <si>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</si>
  <si>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</si>
  <si>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</si>
  <si>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</si>
  <si>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</si>
  <si>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</si>
  <si>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</si>
  <si>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</si>
  <si>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</si>
  <si>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</si>
  <si>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</si>
  <si>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</si>
  <si>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</si>
  <si>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</si>
  <si>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</si>
  <si>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</si>
  <si>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</si>
  <si>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</si>
  <si>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</si>
  <si>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</si>
  <si>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</si>
  <si>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</si>
  <si>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</si>
  <si>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</si>
  <si>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</si>
  <si>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</si>
  <si>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</si>
  <si>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</si>
  <si>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</si>
  <si>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</si>
  <si>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</si>
  <si>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</si>
  <si>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</si>
  <si>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</si>
  <si>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</si>
  <si>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</si>
  <si>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</si>
  <si>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</si>
  <si>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</si>
  <si>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</si>
  <si>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</si>
  <si>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</si>
  <si>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</si>
  <si>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</si>
  <si>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</si>
  <si>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</si>
  <si>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</si>
  <si>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</si>
  <si>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</si>
  <si>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</si>
  <si>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</si>
  <si>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</si>
  <si>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</si>
  <si>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</si>
  <si>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</si>
  <si>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</si>
  <si>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</si>
  <si>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</si>
  <si>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</si>
  <si>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</si>
  <si>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</si>
  <si>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</si>
  <si>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</si>
  <si>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</si>
  <si>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</si>
  <si>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</si>
  <si>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</si>
  <si>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</si>
  <si>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</si>
  <si>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</si>
  <si>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</si>
  <si>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</si>
  <si>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</si>
  <si>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</si>
  <si>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</si>
  <si>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</si>
  <si>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</si>
  <si>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</si>
  <si>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</si>
  <si>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</si>
  <si>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</si>
  <si>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</si>
  <si>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</si>
  <si>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</si>
  <si>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</si>
  <si>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</si>
  <si>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</si>
  <si>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</si>
  <si>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</si>
  <si>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</si>
  <si>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</si>
  <si>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</si>
  <si>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</si>
  <si>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</si>
  <si>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</si>
  <si>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</si>
  <si>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</si>
  <si>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</si>
  <si>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</si>
  <si>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</si>
  <si>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</si>
  <si>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</si>
  <si>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</si>
  <si>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</si>
  <si>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</si>
  <si>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</si>
  <si>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</si>
  <si>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</si>
  <si>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</si>
  <si>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</si>
  <si>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</si>
  <si>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</si>
  <si>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</si>
  <si>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</si>
  <si>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</si>
  <si>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</si>
  <si>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</si>
  <si>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</si>
  <si>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</si>
  <si>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</si>
  <si>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</si>
  <si>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</si>
  <si>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</si>
  <si>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</si>
  <si>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</si>
  <si>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</si>
  <si>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</si>
  <si>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</si>
  <si>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</si>
  <si>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</si>
  <si>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</si>
  <si>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</si>
  <si>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</si>
  <si>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</si>
  <si>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</si>
  <si>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</si>
  <si>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</si>
  <si>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</si>
  <si>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</si>
  <si>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</si>
  <si>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</si>
  <si>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</si>
  <si>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</si>
  <si>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</si>
  <si>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</si>
  <si>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</si>
  <si>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</si>
  <si>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</si>
  <si>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</si>
  <si>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</si>
  <si>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</si>
  <si>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</si>
  <si>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</si>
  <si>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</si>
  <si>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</si>
  <si>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</si>
  <si>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</si>
  <si>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</si>
  <si>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</si>
  <si>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</si>
  <si>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</si>
  <si>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</si>
  <si>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</si>
  <si>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</si>
  <si>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</si>
  <si>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</si>
  <si>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</si>
  <si>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</si>
  <si>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</si>
  <si>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</si>
  <si>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</si>
  <si>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</si>
  <si>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</si>
  <si>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</si>
  <si>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</si>
  <si>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</si>
  <si>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</si>
  <si>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</si>
  <si>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</si>
  <si>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</si>
  <si>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</si>
  <si>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</si>
  <si>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</si>
  <si>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</si>
  <si>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</si>
  <si>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</si>
  <si>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</si>
  <si>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</si>
  <si>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</si>
  <si>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</si>
  <si>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</si>
  <si>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</si>
  <si>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</si>
  <si>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</si>
  <si>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</si>
  <si>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</si>
  <si>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</si>
  <si>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</si>
  <si>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</si>
  <si>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</si>
  <si>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</si>
  <si>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</si>
  <si>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</si>
  <si>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</si>
  <si>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</si>
  <si>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</si>
  <si>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</si>
  <si>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</si>
  <si>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</si>
  <si>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</si>
  <si>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</si>
  <si>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</si>
  <si>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</si>
  <si>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</si>
  <si>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</si>
  <si>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</si>
  <si>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</si>
  <si>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</si>
  <si>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</si>
  <si>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</si>
  <si>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</si>
  <si>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</si>
  <si>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</si>
  <si>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</si>
  <si>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</si>
  <si>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</si>
  <si>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</si>
  <si>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</si>
  <si>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</si>
  <si>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</si>
  <si>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</si>
  <si>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</si>
  <si>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</si>
  <si>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</si>
  <si>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</si>
  <si>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</si>
  <si>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</si>
  <si>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</si>
  <si>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</si>
  <si>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</si>
  <si>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</si>
  <si>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</si>
  <si>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</si>
  <si>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</si>
  <si>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</si>
  <si>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</si>
  <si>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</si>
  <si>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</si>
  <si>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</si>
  <si>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</si>
  <si>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</si>
  <si>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</si>
  <si>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</si>
  <si>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</si>
  <si>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</si>
  <si>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</si>
  <si>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</si>
  <si>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</si>
  <si>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</si>
  <si>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</si>
  <si>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</si>
  <si>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</si>
  <si>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</si>
  <si>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</si>
  <si>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</si>
  <si>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</si>
  <si>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</si>
  <si>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</si>
  <si>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</si>
  <si>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</si>
  <si>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</si>
  <si>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</si>
  <si>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</si>
  <si>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</si>
  <si>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</si>
  <si>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</si>
  <si>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</si>
  <si>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</si>
  <si>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</si>
  <si>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</si>
  <si>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</si>
  <si>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</si>
  <si>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</si>
  <si>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</si>
  <si>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</si>
  <si>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</si>
  <si>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</si>
  <si>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</si>
  <si>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</si>
  <si>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</si>
  <si>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</si>
  <si>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</si>
  <si>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</si>
  <si>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</si>
  <si>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</si>
  <si>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</si>
  <si>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</si>
  <si>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</si>
  <si>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</si>
  <si>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</si>
  <si>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</si>
  <si>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</si>
  <si>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</si>
  <si>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</si>
  <si>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</si>
  <si>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</si>
  <si>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</si>
  <si>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</si>
  <si>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</si>
  <si>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</si>
  <si>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</si>
  <si>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</si>
  <si>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</si>
  <si>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</si>
  <si>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</si>
  <si>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</si>
  <si>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</si>
  <si>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</si>
  <si>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</si>
  <si>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</si>
  <si>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</si>
  <si>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</si>
  <si>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</si>
  <si>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</si>
  <si>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</si>
  <si>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</si>
  <si>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</si>
  <si>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</si>
  <si>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</si>
  <si>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</si>
  <si>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</si>
  <si>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</si>
  <si>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</si>
  <si>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</si>
  <si>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</si>
  <si>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</si>
  <si>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</si>
  <si>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</si>
  <si>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</si>
  <si>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</si>
  <si>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</si>
  <si>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</si>
  <si>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</si>
  <si>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</si>
  <si>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</si>
  <si>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</si>
  <si>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</si>
  <si>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</si>
  <si>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</si>
  <si>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</si>
  <si>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</si>
  <si>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</si>
  <si>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</si>
  <si>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</si>
  <si>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</si>
  <si>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</si>
  <si>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</si>
  <si>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</si>
  <si>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</si>
  <si>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</si>
  <si>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</si>
  <si>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</si>
  <si>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</si>
  <si>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</si>
  <si>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</si>
  <si>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</si>
  <si>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</si>
  <si>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</si>
  <si>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</si>
  <si>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</si>
  <si>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</si>
  <si>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</si>
  <si>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</si>
  <si>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</si>
  <si>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</si>
  <si>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</si>
  <si>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</si>
  <si>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</si>
  <si>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</si>
  <si>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</si>
  <si>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</si>
  <si>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</si>
  <si>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</si>
  <si>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</si>
  <si>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</si>
  <si>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</si>
  <si>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</si>
  <si>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</si>
  <si>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</si>
  <si>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</si>
  <si>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</si>
  <si>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</si>
  <si>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</si>
  <si>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</si>
  <si>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</si>
  <si>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</si>
  <si>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</si>
  <si>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</si>
  <si>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</si>
  <si>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</si>
  <si>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</si>
  <si>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</si>
  <si>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</si>
  <si>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</si>
  <si>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</si>
  <si>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</si>
  <si>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</si>
  <si>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</si>
  <si>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</si>
  <si>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</si>
  <si>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</si>
  <si>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</si>
  <si>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</si>
  <si>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</si>
  <si>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</si>
  <si>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</si>
  <si>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</si>
  <si>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</si>
  <si>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</si>
  <si>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</si>
  <si>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</si>
  <si>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</si>
  <si>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</si>
  <si>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</si>
  <si>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</si>
  <si>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</si>
  <si>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</si>
  <si>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</si>
  <si>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</si>
  <si>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</si>
  <si>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</si>
  <si>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</si>
  <si>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</si>
  <si>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</si>
  <si>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</si>
  <si>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</si>
  <si>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</si>
  <si>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</si>
  <si>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</si>
  <si>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</si>
  <si>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</si>
  <si>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</si>
  <si>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</si>
  <si>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</si>
  <si>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</si>
  <si>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</si>
  <si>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</si>
  <si>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</si>
  <si>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</si>
  <si>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</si>
  <si>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</si>
  <si>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</si>
  <si>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</si>
  <si>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</si>
  <si>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</si>
  <si>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</si>
  <si>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</si>
  <si>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</si>
  <si>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</si>
  <si>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</si>
  <si>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</si>
  <si>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</si>
  <si>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</si>
  <si>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</si>
  <si>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</si>
  <si>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</si>
  <si>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</si>
  <si>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</si>
  <si>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</si>
  <si>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</si>
  <si>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</si>
  <si>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</si>
  <si>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</si>
  <si>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</si>
  <si>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</si>
  <si>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</si>
  <si>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</si>
  <si>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</si>
  <si>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</si>
  <si>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</si>
  <si>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</si>
  <si>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</si>
  <si>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</si>
  <si>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</si>
  <si>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</si>
  <si>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</si>
  <si>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</si>
  <si>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</si>
  <si>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</si>
  <si>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</si>
  <si>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</si>
  <si>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</si>
  <si>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</si>
  <si>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</si>
  <si>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</si>
  <si>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</si>
  <si>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</si>
  <si>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</si>
  <si>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</si>
  <si>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</si>
  <si>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</si>
  <si>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</si>
  <si>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</si>
  <si>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</si>
  <si>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</si>
  <si>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</si>
  <si>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</si>
  <si>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</si>
  <si>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</si>
  <si>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</si>
  <si>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</si>
  <si>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</si>
  <si>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</si>
  <si>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</si>
  <si>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</si>
  <si>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</si>
  <si>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</si>
  <si>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</si>
  <si>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</si>
  <si>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</si>
  <si>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</si>
  <si>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</si>
  <si>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</si>
  <si>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</si>
  <si>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</si>
  <si>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</si>
  <si>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</si>
  <si>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</si>
  <si>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</si>
  <si>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</si>
  <si>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</si>
  <si>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</si>
  <si>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</si>
  <si>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</si>
  <si>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</si>
  <si>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</si>
  <si>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</si>
  <si>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</si>
  <si>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</si>
  <si>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</si>
  <si>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</si>
  <si>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</si>
  <si>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</si>
  <si>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</si>
  <si>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</si>
  <si>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</si>
  <si>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</si>
  <si>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</si>
  <si>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</si>
  <si>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</si>
  <si>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</si>
  <si>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</si>
  <si>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</si>
  <si>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</si>
  <si>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</si>
  <si>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</si>
  <si>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</si>
  <si>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</si>
  <si>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</si>
  <si>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</si>
  <si>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</si>
  <si>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</si>
  <si>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</si>
  <si>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</si>
  <si>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</si>
  <si>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</si>
  <si>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</si>
  <si>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</si>
  <si>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</si>
  <si>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</si>
  <si>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</si>
  <si>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</si>
  <si>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</si>
  <si>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</si>
  <si>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</si>
  <si>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</si>
  <si>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</si>
  <si>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</si>
  <si>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</si>
  <si>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</si>
  <si>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</si>
  <si>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</si>
  <si>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</si>
  <si>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</si>
  <si>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</si>
  <si>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</si>
  <si>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</si>
  <si>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</si>
  <si>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</si>
  <si>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</si>
  <si>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</si>
  <si>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</si>
  <si>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</si>
  <si>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</si>
  <si>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</si>
  <si>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</si>
  <si>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</si>
  <si>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</si>
  <si>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</si>
  <si>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</si>
  <si>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</si>
  <si>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</si>
  <si>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</si>
  <si>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</si>
  <si>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</si>
  <si>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</si>
  <si>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</si>
  <si>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</si>
  <si>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</si>
  <si>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</si>
  <si>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</si>
  <si>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</si>
  <si>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</si>
  <si>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</si>
  <si>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</si>
  <si>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</si>
  <si>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</si>
  <si>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</si>
  <si>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</si>
  <si>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</si>
  <si>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</si>
  <si>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</si>
  <si>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</si>
  <si>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</si>
  <si>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</si>
  <si>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</si>
  <si>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</si>
  <si>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</si>
  <si>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</si>
  <si>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</si>
  <si>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</si>
  <si>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</si>
  <si>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</si>
  <si>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</si>
  <si>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</si>
  <si>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</si>
  <si>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</si>
  <si>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</si>
  <si>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</si>
  <si>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</si>
  <si>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</si>
  <si>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</si>
  <si>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</si>
  <si>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</si>
  <si>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</si>
  <si>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</si>
  <si>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</si>
  <si>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</si>
  <si>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</si>
  <si>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</si>
  <si>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</si>
  <si>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</si>
  <si>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</si>
  <si>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</si>
  <si>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</si>
  <si>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</si>
  <si>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</si>
  <si>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</si>
  <si>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</si>
  <si>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</si>
  <si>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</si>
  <si>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</si>
  <si>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</si>
  <si>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</si>
  <si>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</si>
  <si>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</si>
  <si>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</si>
  <si>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</si>
  <si>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</si>
  <si>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</si>
  <si>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</si>
  <si>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</si>
  <si>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</si>
  <si>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</si>
  <si>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</si>
  <si>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</si>
  <si>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</si>
  <si>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</si>
  <si>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</si>
  <si>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</si>
  <si>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</si>
  <si>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</si>
  <si>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</si>
  <si>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</si>
  <si>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</si>
  <si>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</si>
  <si>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</si>
  <si>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</si>
  <si>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</si>
  <si>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</si>
  <si>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</si>
  <si>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</si>
  <si>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</si>
  <si>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</si>
  <si>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</si>
  <si>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</si>
  <si>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</si>
  <si>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</si>
  <si>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</si>
  <si>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</si>
  <si>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</si>
  <si>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</si>
  <si>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</si>
  <si>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</si>
  <si>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</si>
  <si>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</si>
  <si>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</si>
  <si>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</si>
  <si>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</si>
  <si>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</si>
  <si>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</si>
  <si>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</si>
  <si>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</si>
  <si>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</si>
  <si>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</si>
  <si>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</si>
  <si>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</si>
  <si>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</si>
  <si>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</si>
  <si>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</si>
  <si>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</si>
  <si>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</si>
  <si>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</si>
  <si>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</si>
  <si>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</si>
  <si>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</si>
  <si>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</si>
  <si>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</si>
  <si>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</si>
  <si>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</si>
  <si>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</si>
  <si>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</si>
  <si>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</si>
  <si>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</si>
  <si>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</si>
  <si>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</si>
  <si>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</si>
  <si>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</si>
  <si>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</si>
  <si>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</si>
  <si>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</si>
  <si>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</si>
  <si>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</si>
  <si>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</si>
  <si>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</si>
  <si>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</si>
  <si>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</si>
  <si>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</si>
  <si>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</si>
  <si>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</si>
  <si>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</si>
  <si>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</si>
  <si>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</si>
  <si>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</si>
  <si>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</si>
  <si>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</si>
  <si>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</si>
  <si>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</si>
  <si>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</si>
  <si>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</si>
  <si>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</si>
  <si>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</si>
  <si>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</si>
  <si>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</si>
  <si>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</si>
  <si>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</si>
  <si>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</si>
  <si>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</si>
  <si>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</si>
  <si>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</si>
  <si>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</si>
  <si>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</si>
  <si>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</si>
  <si>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</si>
  <si>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</si>
  <si>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</si>
  <si>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</si>
  <si>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</si>
  <si>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</si>
  <si>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</si>
  <si>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</si>
  <si>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</si>
  <si>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</si>
  <si>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</si>
  <si>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</si>
  <si>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</si>
  <si>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</si>
  <si>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</si>
  <si>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</si>
  <si>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</si>
  <si>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</si>
  <si>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</si>
  <si>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</si>
  <si>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</si>
  <si>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</si>
  <si>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</si>
  <si>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</si>
  <si>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</si>
  <si>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</si>
  <si>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</si>
  <si>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</si>
  <si>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</si>
  <si>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</si>
  <si>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</si>
  <si>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</si>
  <si>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</si>
  <si>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</si>
  <si>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</si>
  <si>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</si>
  <si>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</si>
  <si>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</si>
  <si>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</si>
  <si>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</si>
  <si>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</si>
  <si>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</si>
  <si>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</si>
  <si>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</si>
  <si>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</si>
  <si>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</si>
  <si>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</si>
  <si>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</si>
  <si>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</si>
  <si>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</si>
  <si>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</si>
  <si>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</si>
  <si>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</si>
  <si>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</si>
  <si>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</si>
  <si>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</si>
  <si>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</si>
  <si>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</si>
  <si>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</si>
  <si>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</si>
  <si>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</si>
  <si>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</si>
  <si>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</si>
  <si>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</si>
  <si>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</si>
  <si>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</si>
  <si>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</si>
  <si>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</si>
  <si>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</si>
  <si>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</si>
  <si>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</si>
  <si>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</si>
  <si>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</si>
  <si>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</si>
  <si>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</si>
  <si>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</si>
  <si>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</si>
  <si>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</si>
  <si>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</si>
  <si>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</si>
  <si>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</si>
  <si>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</si>
  <si>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</si>
  <si>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</si>
  <si>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</si>
  <si>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</si>
  <si>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</si>
  <si>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</si>
  <si>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</si>
  <si>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</si>
  <si>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</si>
  <si>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</si>
  <si>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</si>
  <si>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</si>
  <si>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</si>
  <si>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</si>
  <si>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</si>
  <si>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</si>
  <si>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</si>
  <si>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</si>
  <si>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</si>
  <si>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</si>
  <si>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</si>
  <si>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</si>
  <si>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</si>
  <si>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</si>
  <si>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</si>
  <si>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</si>
  <si>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</si>
  <si>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</si>
  <si>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</si>
  <si>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</si>
  <si>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</si>
  <si>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</si>
  <si>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</si>
  <si>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</si>
  <si>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</si>
  <si>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</si>
  <si>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</si>
  <si>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</si>
  <si>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</si>
  <si>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</si>
  <si>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</si>
  <si>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</si>
  <si>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</si>
  <si>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</si>
  <si>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</si>
  <si>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</si>
  <si>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</si>
  <si>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</si>
  <si>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</si>
  <si>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</si>
  <si>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</si>
  <si>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</si>
  <si>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</si>
  <si>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</si>
  <si>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</si>
  <si>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</si>
  <si>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</si>
  <si>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</si>
  <si>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</si>
  <si>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</si>
  <si>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</si>
  <si>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</si>
  <si>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</si>
  <si>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</si>
  <si>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</si>
  <si>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</si>
  <si>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</si>
  <si>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</si>
  <si>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</si>
  <si>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</si>
  <si>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</si>
  <si>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</si>
  <si>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</si>
  <si>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</si>
  <si>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</si>
  <si>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</si>
  <si>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</si>
  <si>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</si>
  <si>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</si>
  <si>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</si>
  <si>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</si>
  <si>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</si>
  <si>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</si>
  <si>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</si>
  <si>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</si>
  <si>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</si>
  <si>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</si>
  <si>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</si>
  <si>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</si>
  <si>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</si>
  <si>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</si>
  <si>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</si>
  <si>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</si>
  <si>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</si>
  <si>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</si>
  <si>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</si>
  <si>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</si>
  <si>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</si>
  <si>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</si>
  <si>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</si>
  <si>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</si>
  <si>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</si>
  <si>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</si>
  <si>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</si>
  <si>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</si>
  <si>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</si>
  <si>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</si>
  <si>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</si>
  <si>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</si>
  <si>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</si>
  <si>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</si>
  <si>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</si>
  <si>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</si>
  <si>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</si>
  <si>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</si>
  <si>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</si>
  <si>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</si>
  <si>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</si>
  <si>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</si>
  <si>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</si>
  <si>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</si>
  <si>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</si>
  <si>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</si>
  <si>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</si>
  <si>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</si>
  <si>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</si>
  <si>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</si>
  <si>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</si>
  <si>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</si>
  <si>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</si>
  <si>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</si>
  <si>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</si>
  <si>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</si>
  <si>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</si>
  <si>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</si>
  <si>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</si>
  <si>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</si>
  <si>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</si>
  <si>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</si>
  <si>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</si>
  <si>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</si>
  <si>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</si>
  <si>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</si>
  <si>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</si>
  <si>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</si>
  <si>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</si>
  <si>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</si>
  <si>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</si>
  <si>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</si>
  <si>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</si>
  <si>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</si>
  <si>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</si>
  <si>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</si>
  <si>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</si>
  <si>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</si>
  <si>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</si>
  <si>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</si>
  <si>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</si>
  <si>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</si>
  <si>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</si>
  <si>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</si>
  <si>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</si>
  <si>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</si>
  <si>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</si>
  <si>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</si>
  <si>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</si>
  <si>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</si>
  <si>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</si>
  <si>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</si>
  <si>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</si>
  <si>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</si>
  <si>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</si>
  <si>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</si>
  <si>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</si>
  <si>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</si>
  <si>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</si>
  <si>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</si>
  <si>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</si>
  <si>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</si>
  <si>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</si>
  <si>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</si>
  <si>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</si>
  <si>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</si>
  <si>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</si>
  <si>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</si>
  <si>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</si>
  <si>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</si>
  <si>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</si>
  <si>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</si>
  <si>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</si>
  <si>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</si>
  <si>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</si>
  <si>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</si>
  <si>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</si>
  <si>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</si>
  <si>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</si>
  <si>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</si>
  <si>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</si>
  <si>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</si>
  <si>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</si>
  <si>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</si>
  <si>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</si>
  <si>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</si>
  <si>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</si>
  <si>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</si>
  <si>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</si>
  <si>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</si>
  <si>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</si>
  <si>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</si>
  <si>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</si>
  <si>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</si>
  <si>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</si>
  <si>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</si>
  <si>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</si>
  <si>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</si>
  <si>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</si>
  <si>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</si>
  <si>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</si>
  <si>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</si>
  <si>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</si>
  <si>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</si>
  <si>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</si>
  <si>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</si>
  <si>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</si>
  <si>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</si>
  <si>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</si>
  <si>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</si>
  <si>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</si>
  <si>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</si>
  <si>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</si>
  <si>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</si>
  <si>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</si>
  <si>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</si>
  <si>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</si>
  <si>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</si>
  <si>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</si>
  <si>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</si>
  <si>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</si>
  <si>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</si>
  <si>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</si>
  <si>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</si>
  <si>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</si>
  <si>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</si>
  <si>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</si>
  <si>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</si>
  <si>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</si>
  <si>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</si>
  <si>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</si>
  <si>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</si>
  <si>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</si>
  <si>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</si>
  <si>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</si>
  <si>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</si>
  <si>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</si>
  <si>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</si>
  <si>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</si>
  <si>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</si>
  <si>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</si>
  <si>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</si>
  <si>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</si>
  <si>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</si>
  <si>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</si>
  <si>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</si>
  <si>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</si>
  <si>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</si>
  <si>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</si>
  <si>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</si>
  <si>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</si>
  <si>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</si>
  <si>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</si>
  <si>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</si>
  <si>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</si>
  <si>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</si>
  <si>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</si>
  <si>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</si>
  <si>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</si>
  <si>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</si>
  <si>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</si>
  <si>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</si>
  <si>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</si>
  <si>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</si>
  <si>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</si>
  <si>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</si>
  <si>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</si>
  <si>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</si>
  <si>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</si>
  <si>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</si>
  <si>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</si>
  <si>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</si>
  <si>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</si>
  <si>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</si>
  <si>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</si>
  <si>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</si>
  <si>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</si>
  <si>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</si>
  <si>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</si>
  <si>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</si>
  <si>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</si>
  <si>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</si>
  <si>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</si>
  <si>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</si>
  <si>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</si>
  <si>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</si>
  <si>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</si>
  <si>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</si>
  <si>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</si>
  <si>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</si>
  <si>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</si>
  <si>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</si>
  <si>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</si>
  <si>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</si>
  <si>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</si>
  <si>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</si>
  <si>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</si>
  <si>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</si>
  <si>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</si>
  <si>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</si>
  <si>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</si>
  <si>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</si>
  <si>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</si>
  <si>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</si>
  <si>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</si>
  <si>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</si>
  <si>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</si>
  <si>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</si>
  <si>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</si>
  <si>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</si>
  <si>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</si>
  <si>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</si>
  <si>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</si>
  <si>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</si>
  <si>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</si>
  <si>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</si>
  <si>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</si>
  <si>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</si>
  <si>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</si>
  <si>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</si>
  <si>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</si>
  <si>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</si>
  <si>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</si>
  <si>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</si>
  <si>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</si>
  <si>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</si>
  <si>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</si>
  <si>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</si>
  <si>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</si>
  <si>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</si>
  <si>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</si>
  <si>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</si>
  <si>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</si>
  <si>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</si>
  <si>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</si>
  <si>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</si>
  <si>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</si>
  <si>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</si>
  <si>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</si>
  <si>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</si>
  <si>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</si>
  <si>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</si>
  <si>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</si>
  <si>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</si>
  <si>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</si>
  <si>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</si>
  <si>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</si>
  <si>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</si>
  <si>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</si>
  <si>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</si>
  <si>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</si>
  <si>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</si>
  <si>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</si>
  <si>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</si>
  <si>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</si>
  <si>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</si>
  <si>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</si>
  <si>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</si>
  <si>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</si>
  <si>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</si>
  <si>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</si>
  <si>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</si>
  <si>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</si>
  <si>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</si>
  <si>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</si>
  <si>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</si>
  <si>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</si>
  <si>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</si>
  <si>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</si>
  <si>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</si>
  <si>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</si>
  <si>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</si>
  <si>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</si>
  <si>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</si>
  <si>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</si>
  <si>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</si>
  <si>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</si>
  <si>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</si>
  <si>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</si>
  <si>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</si>
  <si>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</si>
  <si>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</si>
  <si>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</si>
  <si>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</si>
  <si>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</si>
  <si>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</si>
  <si>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</si>
  <si>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</si>
  <si>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</si>
  <si>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</si>
  <si>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</si>
  <si>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</si>
  <si>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</si>
  <si>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</si>
  <si>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</si>
  <si>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</si>
  <si>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</si>
  <si>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</si>
  <si>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</si>
  <si>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</si>
  <si>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</si>
  <si>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</si>
  <si>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</si>
  <si>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</si>
  <si>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</si>
  <si>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</si>
  <si>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</si>
  <si>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</si>
  <si>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</si>
  <si>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</si>
  <si>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</si>
  <si>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</si>
  <si>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</si>
  <si>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</si>
  <si>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</si>
  <si>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</si>
  <si>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</si>
  <si>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</si>
  <si>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</si>
  <si>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</si>
  <si>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</si>
  <si>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</si>
  <si>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</si>
  <si>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</si>
  <si>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</si>
  <si>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</si>
  <si>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</si>
  <si>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</si>
  <si>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</si>
  <si>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</si>
  <si>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</si>
  <si>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</si>
  <si>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</si>
  <si>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</si>
  <si>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</si>
  <si>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</si>
  <si>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</si>
  <si>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</si>
  <si>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</si>
  <si>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</si>
  <si>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</si>
  <si>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</si>
  <si>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</si>
  <si>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</si>
  <si>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</si>
  <si>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</si>
  <si>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</si>
  <si>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</si>
  <si>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</si>
  <si>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</si>
  <si>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</si>
  <si>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</si>
  <si>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</si>
  <si>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</si>
  <si>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</si>
  <si>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</si>
  <si>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</si>
  <si>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</si>
  <si>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</si>
  <si>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</si>
  <si>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</si>
  <si>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</si>
  <si>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</si>
  <si>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</si>
  <si>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</si>
  <si>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</si>
  <si>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</si>
  <si>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</si>
  <si>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</si>
  <si>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</si>
  <si>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</si>
  <si>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</si>
  <si>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</si>
  <si>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</si>
  <si>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</si>
  <si>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</si>
  <si>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</si>
  <si>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</si>
  <si>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</si>
  <si>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</si>
  <si>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</si>
  <si>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</si>
  <si>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</si>
  <si>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</si>
  <si>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</si>
  <si>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</si>
  <si>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</si>
  <si>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</si>
  <si>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</si>
  <si>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</si>
  <si>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</si>
  <si>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</si>
  <si>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</si>
  <si>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</si>
  <si>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</si>
  <si>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</si>
  <si>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</si>
  <si>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</si>
  <si>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</si>
  <si>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</si>
  <si>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</si>
  <si>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</si>
  <si>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</si>
  <si>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</si>
  <si>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</si>
  <si>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</si>
  <si>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</si>
  <si>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</si>
  <si>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</si>
  <si>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</si>
  <si>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</si>
  <si>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</si>
  <si>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</si>
  <si>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</si>
  <si>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</si>
  <si>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</si>
  <si>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</si>
  <si>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</si>
  <si>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</si>
  <si>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</si>
  <si>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</si>
  <si>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</si>
  <si>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</si>
  <si>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</si>
  <si>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</si>
  <si>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</si>
  <si>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</si>
  <si>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</si>
  <si>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</si>
  <si>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</si>
  <si>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</si>
  <si>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</si>
  <si>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</si>
  <si>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</si>
  <si>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</si>
  <si>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</si>
  <si>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</si>
  <si>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</si>
  <si>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</si>
  <si>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</si>
  <si>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</si>
  <si>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</si>
  <si>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</si>
  <si>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</si>
  <si>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</si>
  <si>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</si>
  <si>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</si>
  <si>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</si>
  <si>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</si>
  <si>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</si>
  <si>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</si>
  <si>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</si>
  <si>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</si>
  <si>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</si>
  <si>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</si>
  <si>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</si>
  <si>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</si>
  <si>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</si>
  <si>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</si>
  <si>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</si>
  <si>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</si>
  <si>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</si>
  <si>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</si>
  <si>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</si>
  <si>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</si>
  <si>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</si>
  <si>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</si>
  <si>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</si>
  <si>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</si>
  <si>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</si>
  <si>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</si>
  <si>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</si>
  <si>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</si>
  <si>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</si>
  <si>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</si>
  <si>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</si>
  <si>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</si>
  <si>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</si>
  <si>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</si>
  <si>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</si>
  <si>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</si>
  <si>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</si>
  <si>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</si>
  <si>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</si>
  <si>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</si>
  <si>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</si>
  <si>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</si>
  <si>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</si>
  <si>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</si>
  <si>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</si>
  <si>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</si>
  <si>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</si>
  <si>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</si>
  <si>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</si>
  <si>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</si>
  <si>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</si>
  <si>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</si>
  <si>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</si>
  <si>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</si>
  <si>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</si>
  <si>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</si>
  <si>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</si>
  <si>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</si>
  <si>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</si>
  <si>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</si>
  <si>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</si>
  <si>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</si>
  <si>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</si>
  <si>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</si>
  <si>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</si>
  <si>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</si>
  <si>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</si>
  <si>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</si>
  <si>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</si>
  <si>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</si>
  <si>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</si>
  <si>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</si>
  <si>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</si>
  <si>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</si>
  <si>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</si>
  <si>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</si>
  <si>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</si>
  <si>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</si>
  <si>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</si>
  <si>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</si>
  <si>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</si>
  <si>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</si>
  <si>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</si>
  <si>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</si>
  <si>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</si>
  <si>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</si>
  <si>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</si>
  <si>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</si>
  <si>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</si>
  <si>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</si>
  <si>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</si>
  <si>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</si>
  <si>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</si>
  <si>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</si>
  <si>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</si>
  <si>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</si>
  <si>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</si>
  <si>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</si>
  <si>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</si>
  <si>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</si>
  <si>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</si>
  <si>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</si>
  <si>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</si>
  <si>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</si>
  <si>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</si>
  <si>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</si>
  <si>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</si>
  <si>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</si>
  <si>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</si>
  <si>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</si>
  <si>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</si>
  <si>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</si>
  <si>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</si>
  <si>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</si>
  <si>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</si>
  <si>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</si>
  <si>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</si>
  <si>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</si>
  <si>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</si>
  <si>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</si>
  <si>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</si>
  <si>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</si>
  <si>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</si>
  <si>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</si>
  <si>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</si>
  <si>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</si>
  <si>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</si>
  <si>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</si>
  <si>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</si>
  <si>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</si>
  <si>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</si>
  <si>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</si>
  <si>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</si>
  <si>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</si>
  <si>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</si>
  <si>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</si>
  <si>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</si>
  <si>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</si>
  <si>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</si>
  <si>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</si>
  <si>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</si>
  <si>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</si>
  <si>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</si>
  <si>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</si>
  <si>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</si>
  <si>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</si>
  <si>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</si>
  <si>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</si>
  <si>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</si>
  <si>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</si>
  <si>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</si>
  <si>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</si>
  <si>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</si>
  <si>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</si>
  <si>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</si>
  <si>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</si>
  <si>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</si>
  <si>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</si>
  <si>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</si>
  <si>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</si>
  <si>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</si>
  <si>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</si>
  <si>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</si>
  <si>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</si>
  <si>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</si>
  <si>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</si>
  <si>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</si>
  <si>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</si>
  <si>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</si>
  <si>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</si>
  <si>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</si>
  <si>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</si>
  <si>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</si>
  <si>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</si>
  <si>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</si>
  <si>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</si>
  <si>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</si>
  <si>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</si>
  <si>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</si>
  <si>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</si>
  <si>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</si>
  <si>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</si>
  <si>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</si>
  <si>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</si>
  <si>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</si>
  <si>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</si>
  <si>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</si>
  <si>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</si>
  <si>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</si>
  <si>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</si>
  <si>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</si>
  <si>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</si>
  <si>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</si>
  <si>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</si>
  <si>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</si>
  <si>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</si>
  <si>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</si>
  <si>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</si>
  <si>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</si>
  <si>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</si>
  <si>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</si>
  <si>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</si>
  <si>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</si>
  <si>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</si>
  <si>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</si>
  <si>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</si>
  <si>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</si>
  <si>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</si>
  <si>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</si>
  <si>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</si>
  <si>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</si>
  <si>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</si>
  <si>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</si>
  <si>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</si>
  <si>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</si>
  <si>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</si>
  <si>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</si>
  <si>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</si>
  <si>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</si>
  <si>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</si>
  <si>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</si>
  <si>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</si>
  <si>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</si>
  <si>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</si>
  <si>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</si>
  <si>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</si>
  <si>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</si>
  <si>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</si>
  <si>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</si>
  <si>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</si>
  <si>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</si>
  <si>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</si>
  <si>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</si>
  <si>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</si>
  <si>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</si>
  <si>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</si>
  <si>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</si>
  <si>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</si>
  <si>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</si>
  <si>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</si>
  <si>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</si>
  <si>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</si>
  <si>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</si>
  <si>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</si>
  <si>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</si>
  <si>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</si>
  <si>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</si>
  <si>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</si>
  <si>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</si>
  <si>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</si>
  <si>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</si>
  <si>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</si>
  <si>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</si>
  <si>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</si>
  <si>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</si>
  <si>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</si>
  <si>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</si>
  <si>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</si>
  <si>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</si>
  <si>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</si>
  <si>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</si>
  <si>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</si>
  <si>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</si>
  <si>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</si>
  <si>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</si>
  <si>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</si>
  <si>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</si>
  <si>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</si>
  <si>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</si>
  <si>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</si>
  <si>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</si>
  <si>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</si>
  <si>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</si>
  <si>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</si>
  <si>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</si>
  <si>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</si>
  <si>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</si>
  <si>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</si>
  <si>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</si>
  <si>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</si>
  <si>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</si>
  <si>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</si>
  <si>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</si>
  <si>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</si>
  <si>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</si>
  <si>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</si>
  <si>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</si>
  <si>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</si>
  <si>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</si>
  <si>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</si>
  <si>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</si>
  <si>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</si>
  <si>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</si>
  <si>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</si>
  <si>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</si>
  <si>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</si>
  <si>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</si>
  <si>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</si>
  <si>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</si>
  <si>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</si>
  <si>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</si>
  <si>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</si>
  <si>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</si>
  <si>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</si>
  <si>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</si>
  <si>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</si>
  <si>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</si>
  <si>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</si>
  <si>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</si>
  <si>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</si>
  <si>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</si>
  <si>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</si>
  <si>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</si>
  <si>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</si>
  <si>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</si>
  <si>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</si>
  <si>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</si>
  <si>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</si>
  <si>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</si>
  <si>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</si>
  <si>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</si>
  <si>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</si>
  <si>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</si>
  <si>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</si>
  <si>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</si>
  <si>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</si>
  <si>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</si>
  <si>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</si>
  <si>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</si>
  <si>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</si>
  <si>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</si>
  <si>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</si>
  <si>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</si>
  <si>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</si>
  <si>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</si>
  <si>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</si>
  <si>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</si>
  <si>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</si>
  <si>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</si>
  <si>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</si>
  <si>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</si>
  <si>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</si>
  <si>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</si>
  <si>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</si>
  <si>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</si>
  <si>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</si>
  <si>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</si>
  <si>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</si>
  <si>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</si>
  <si>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</si>
  <si>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</si>
  <si>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</si>
  <si>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</si>
  <si>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</si>
  <si>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</si>
  <si>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</si>
  <si>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</si>
  <si>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</si>
  <si>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</si>
  <si>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</si>
  <si>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</si>
  <si>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</si>
  <si>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</si>
  <si>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</si>
  <si>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</si>
  <si>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</si>
  <si>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</si>
  <si>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</si>
  <si>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</si>
  <si>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</si>
  <si>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</si>
  <si>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</si>
  <si>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</si>
  <si>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</si>
  <si>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</si>
  <si>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</si>
  <si>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</si>
  <si>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</si>
  <si>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</si>
  <si>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</si>
  <si>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</si>
  <si>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</si>
  <si>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</si>
  <si>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</si>
  <si>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</si>
  <si>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</si>
  <si>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</si>
  <si>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</si>
  <si>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</si>
  <si>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</si>
  <si>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</si>
  <si>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</si>
  <si>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</si>
  <si>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</si>
  <si>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</si>
  <si>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</si>
  <si>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</si>
  <si>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</si>
  <si>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</si>
  <si>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</si>
  <si>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</si>
  <si>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</si>
  <si>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</si>
  <si>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</si>
  <si>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</si>
  <si>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</si>
  <si>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</si>
  <si>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</si>
  <si>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</si>
  <si>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</si>
  <si>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</si>
  <si>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</si>
  <si>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</si>
  <si>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</si>
  <si>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</si>
  <si>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</si>
  <si>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</si>
  <si>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</si>
  <si>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</si>
  <si>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</si>
  <si>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</si>
  <si>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</si>
  <si>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</si>
  <si>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</si>
  <si>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</si>
  <si>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</si>
  <si>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</si>
  <si>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</si>
  <si>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</si>
  <si>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</si>
  <si>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</si>
  <si>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</si>
  <si>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</si>
  <si>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</si>
  <si>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</si>
  <si>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</si>
  <si>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</si>
  <si>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</si>
  <si>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</si>
  <si>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</si>
  <si>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</si>
  <si>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</si>
  <si>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</si>
  <si>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</si>
  <si>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</si>
  <si>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</si>
  <si>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</si>
  <si>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</si>
  <si>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</si>
  <si>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</si>
  <si>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</si>
  <si>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</si>
  <si>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</si>
  <si>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</si>
  <si>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</si>
  <si>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</si>
  <si>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</si>
  <si>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</si>
  <si>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</si>
  <si>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</si>
  <si>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</si>
  <si>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</si>
  <si>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</si>
  <si>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</si>
  <si>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</si>
  <si>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</si>
  <si>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</si>
  <si>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</si>
  <si>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</si>
  <si>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</si>
  <si>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</si>
  <si>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</si>
  <si>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</si>
  <si>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</si>
  <si>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</si>
  <si>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</si>
  <si>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</si>
  <si>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</si>
  <si>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</si>
  <si>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</si>
  <si>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</si>
  <si>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</si>
  <si>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</si>
  <si>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</si>
  <si>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</si>
  <si>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</si>
  <si>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</si>
  <si>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</si>
  <si>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</si>
  <si>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</si>
  <si>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</si>
  <si>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</si>
  <si>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</si>
  <si>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</si>
  <si>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</si>
  <si>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</si>
  <si>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</si>
  <si>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</si>
  <si>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</si>
  <si>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</si>
  <si>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</si>
  <si>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</si>
  <si>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</si>
  <si>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</si>
  <si>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</si>
  <si>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</si>
  <si>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</si>
  <si>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</si>
  <si>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</si>
  <si>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</si>
  <si>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</si>
  <si>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</si>
  <si>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</si>
  <si>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</si>
  <si>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</si>
  <si>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</si>
  <si>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</si>
  <si>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</si>
  <si>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</si>
  <si>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</si>
  <si>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</si>
  <si>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</si>
  <si>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</si>
  <si>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</si>
  <si>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</si>
  <si>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</si>
  <si>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</si>
  <si>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</si>
  <si>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</si>
  <si>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</si>
  <si>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</si>
  <si>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</si>
  <si>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</si>
  <si>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</si>
  <si>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</si>
  <si>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</si>
  <si>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</si>
  <si>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</si>
  <si>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</si>
  <si>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</si>
  <si>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</si>
  <si>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</si>
  <si>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</si>
  <si>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</si>
  <si>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</si>
  <si>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</si>
  <si>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</si>
  <si>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</si>
  <si>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</si>
  <si>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</si>
  <si>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</si>
  <si>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</si>
  <si>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</si>
  <si>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</si>
  <si>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</si>
  <si>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</si>
  <si>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</si>
  <si>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</si>
  <si>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</si>
  <si>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</si>
  <si>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</si>
  <si>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</si>
  <si>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</si>
  <si>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</si>
  <si>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</si>
  <si>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</si>
  <si>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</si>
  <si>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</si>
  <si>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</si>
  <si>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</si>
  <si>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</si>
  <si>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</si>
  <si>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</si>
  <si>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</si>
  <si>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</si>
  <si>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</si>
  <si>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</si>
  <si>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</si>
  <si>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</si>
  <si>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</si>
  <si>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</si>
  <si>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</si>
  <si>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</si>
  <si>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</si>
  <si>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</si>
  <si>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</si>
  <si>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</si>
  <si>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</si>
  <si>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</si>
  <si>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</si>
  <si>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</si>
  <si>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</si>
  <si>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</si>
  <si>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</si>
  <si>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</si>
  <si>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</si>
  <si>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</si>
  <si>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</si>
  <si>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</si>
  <si>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</si>
  <si>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</si>
  <si>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</si>
  <si>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</si>
  <si>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</si>
  <si>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</si>
  <si>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</si>
  <si>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</si>
  <si>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</si>
  <si>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</si>
  <si>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</si>
  <si>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</si>
  <si>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</si>
  <si>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</si>
  <si>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</si>
  <si>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</si>
  <si>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</si>
  <si>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</si>
  <si>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</si>
  <si>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</si>
  <si>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</si>
  <si>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</si>
  <si>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</si>
  <si>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</si>
  <si>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</si>
  <si>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</si>
  <si>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</si>
  <si>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</si>
  <si>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</si>
  <si>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</si>
  <si>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</si>
  <si>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</si>
  <si>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</si>
  <si>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</si>
  <si>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</si>
  <si>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</si>
  <si>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</si>
  <si>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</si>
  <si>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</si>
  <si>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</si>
  <si>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</si>
  <si>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</si>
  <si>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</si>
  <si>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</si>
  <si>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</si>
  <si>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</si>
  <si>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</si>
  <si>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</si>
  <si>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</si>
  <si>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</si>
  <si>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</si>
  <si>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</si>
  <si>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</si>
  <si>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</si>
  <si>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</si>
  <si>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</si>
  <si>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</si>
  <si>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</si>
  <si>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</si>
  <si>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</si>
  <si>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</si>
  <si>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</si>
  <si>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</si>
  <si>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</si>
  <si>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</si>
  <si>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</si>
  <si>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</si>
  <si>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</si>
  <si>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</si>
  <si>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</si>
  <si>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</si>
  <si>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</si>
  <si>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</si>
  <si>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</si>
  <si>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</si>
  <si>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</si>
  <si>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</si>
  <si>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</si>
  <si>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</si>
  <si>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</si>
  <si>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</si>
  <si>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</si>
  <si>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</si>
  <si>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</si>
  <si>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</si>
  <si>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</si>
  <si>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</si>
  <si>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</si>
  <si>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</si>
  <si>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</si>
  <si>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</si>
  <si>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</si>
  <si>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</si>
  <si>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</si>
  <si>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</si>
  <si>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</si>
  <si>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</si>
  <si>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</si>
  <si>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</si>
  <si>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</si>
  <si>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</si>
  <si>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</si>
  <si>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</si>
  <si>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</si>
  <si>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</si>
  <si>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</si>
  <si>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</si>
  <si>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</si>
  <si>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</si>
  <si>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</si>
  <si>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</si>
  <si>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</si>
  <si>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</si>
  <si>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</si>
  <si>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</si>
  <si>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</si>
  <si>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</si>
  <si>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</si>
  <si>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</si>
  <si>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</si>
  <si>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</si>
  <si>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</si>
  <si>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</si>
  <si>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</si>
  <si>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</si>
  <si>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</si>
  <si>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</si>
  <si>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</si>
  <si>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</si>
  <si>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</si>
  <si>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</si>
  <si>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</si>
  <si>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</si>
  <si>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</si>
  <si>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</si>
  <si>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</si>
  <si>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</si>
  <si>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</si>
  <si>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</si>
  <si>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</si>
  <si>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</si>
  <si>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</si>
  <si>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</si>
  <si>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</si>
  <si>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</si>
  <si>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</si>
  <si>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</si>
  <si>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</si>
  <si>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</si>
  <si>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</si>
  <si>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</si>
  <si>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</si>
  <si>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</si>
  <si>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</si>
  <si>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</si>
  <si>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</si>
  <si>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</si>
  <si>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</si>
  <si>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</si>
  <si>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</si>
  <si>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</si>
  <si>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</si>
  <si>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</si>
  <si>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</si>
  <si>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</si>
  <si>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</si>
  <si>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</si>
  <si>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</si>
  <si>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</si>
  <si>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</si>
  <si>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</si>
  <si>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</si>
  <si>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</si>
  <si>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</si>
  <si>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</si>
  <si>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</si>
  <si>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</si>
  <si>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</si>
  <si>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</si>
  <si>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</si>
  <si>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</si>
  <si>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</si>
  <si>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</si>
  <si>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</si>
  <si>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</si>
  <si>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</si>
  <si>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</si>
  <si>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</si>
  <si>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</si>
  <si>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</si>
  <si>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</si>
  <si>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</si>
  <si>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</si>
  <si>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</si>
  <si>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</si>
  <si>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</si>
  <si>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</si>
  <si>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</si>
  <si>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</si>
  <si>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</si>
  <si>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</si>
  <si>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</si>
  <si>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</si>
  <si>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</si>
  <si>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</si>
  <si>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</si>
  <si>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</si>
  <si>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</si>
  <si>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</si>
  <si>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</si>
  <si>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</si>
  <si>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</si>
  <si>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</si>
  <si>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</si>
  <si>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</si>
  <si>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</si>
  <si>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</si>
  <si>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</si>
  <si>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</si>
  <si>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</si>
  <si>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</si>
  <si>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</si>
  <si>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</si>
  <si>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</si>
  <si>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</si>
  <si>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</si>
  <si>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</si>
  <si>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</si>
  <si>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</si>
  <si>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</si>
  <si>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</si>
  <si>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</si>
  <si>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</si>
  <si>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</si>
  <si>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</si>
  <si>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</si>
  <si>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</si>
  <si>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</si>
  <si>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</si>
  <si>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</si>
  <si>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</si>
  <si>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</si>
  <si>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</si>
  <si>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</si>
  <si>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</si>
  <si>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</si>
  <si>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</si>
  <si>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</si>
  <si>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</si>
  <si>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</si>
  <si>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</si>
  <si>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</si>
  <si>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</si>
  <si>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</si>
  <si>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</si>
  <si>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</si>
  <si>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</si>
  <si>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</si>
  <si>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</si>
  <si>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</si>
  <si>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</si>
  <si>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</si>
  <si>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</si>
  <si>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</si>
  <si>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</si>
  <si>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</si>
  <si>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</si>
  <si>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</si>
  <si>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</si>
  <si>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</si>
  <si>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</si>
  <si>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</si>
  <si>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</si>
  <si>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</si>
  <si>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</si>
  <si>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</si>
  <si>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</si>
  <si>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</si>
  <si>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</si>
  <si>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</si>
  <si>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</si>
  <si>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</si>
  <si>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</si>
  <si>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</si>
  <si>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</si>
  <si>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</si>
  <si>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</si>
  <si>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</si>
  <si>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</si>
  <si>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</si>
  <si>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</si>
  <si>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</si>
  <si>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</si>
  <si>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</si>
  <si>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</si>
  <si>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</si>
  <si>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</si>
  <si>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</si>
  <si>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</si>
  <si>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</si>
  <si>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</si>
  <si>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</si>
  <si>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</si>
  <si>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</si>
  <si>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</si>
  <si>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</si>
  <si>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</si>
  <si>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</si>
  <si>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</si>
  <si>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</si>
  <si>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</si>
  <si>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</si>
  <si>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</si>
  <si>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</si>
  <si>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</si>
  <si>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</si>
  <si>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</si>
  <si>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</si>
  <si>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</si>
  <si>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</si>
  <si>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</si>
  <si>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</si>
  <si>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</si>
  <si>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</si>
  <si>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</si>
  <si>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</si>
  <si>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</si>
  <si>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</si>
  <si>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</si>
  <si>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</si>
  <si>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</si>
  <si>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</si>
  <si>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</si>
  <si>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</si>
  <si>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</si>
  <si>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</si>
  <si>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</si>
  <si>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</si>
  <si>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</si>
  <si>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</si>
  <si>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</si>
  <si>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</si>
  <si>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</si>
  <si>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</si>
  <si>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</si>
  <si>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</si>
  <si>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</si>
  <si>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</si>
  <si>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</si>
  <si>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</si>
  <si>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</si>
  <si>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</si>
  <si>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</si>
  <si>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</si>
  <si>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</si>
  <si>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</si>
  <si>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</si>
  <si>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</si>
  <si>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</si>
  <si>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</si>
  <si>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</si>
  <si>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</si>
  <si>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</si>
  <si>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</si>
  <si>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</si>
  <si>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</si>
  <si>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</si>
  <si>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</si>
  <si>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</si>
  <si>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</si>
  <si>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</si>
  <si>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</si>
  <si>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</si>
  <si>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</si>
  <si>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</si>
  <si>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</si>
  <si>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</si>
  <si>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</si>
  <si>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</si>
  <si>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</si>
  <si>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</si>
  <si>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</si>
  <si>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</si>
  <si>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</si>
  <si>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</si>
  <si>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</si>
  <si>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</si>
  <si>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</si>
  <si>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</si>
  <si>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</si>
  <si>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</si>
  <si>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</si>
  <si>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</si>
  <si>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</si>
  <si>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</si>
  <si>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</si>
  <si>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</si>
  <si>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</si>
  <si>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</si>
  <si>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</si>
  <si>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</si>
  <si>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</si>
  <si>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</si>
  <si>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</si>
  <si>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</si>
  <si>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</si>
  <si>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</si>
  <si>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</si>
  <si>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</si>
  <si>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</si>
  <si>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</si>
  <si>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</si>
  <si>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</si>
  <si>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</si>
  <si>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</si>
  <si>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</si>
  <si>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</si>
  <si>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</si>
  <si>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</si>
  <si>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</si>
  <si>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</si>
  <si>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</si>
  <si>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</si>
  <si>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</si>
  <si>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</si>
  <si>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</si>
  <si>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</si>
  <si>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</si>
  <si>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</si>
  <si>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</si>
  <si>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</si>
  <si>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</si>
  <si>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</si>
  <si>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</si>
  <si>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</si>
  <si>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</si>
  <si>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</si>
  <si>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</si>
  <si>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</si>
  <si>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</si>
  <si>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</si>
  <si>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</si>
  <si>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</si>
  <si>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</si>
  <si>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</si>
  <si>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</si>
  <si>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</si>
  <si>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</si>
  <si>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</si>
  <si>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</si>
  <si>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</si>
  <si>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</si>
  <si>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</si>
  <si>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</si>
  <si>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</si>
  <si>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</si>
  <si>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</si>
  <si>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</si>
  <si>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</si>
  <si>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</si>
  <si>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</si>
  <si>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</si>
  <si>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</si>
  <si>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</si>
  <si>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</si>
  <si>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</si>
  <si>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</si>
  <si>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</si>
  <si>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</si>
  <si>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</si>
  <si>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</si>
  <si>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</si>
  <si>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</si>
  <si>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</si>
  <si>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</si>
  <si>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</si>
  <si>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</si>
  <si>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</si>
  <si>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</si>
  <si>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</si>
  <si>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</si>
  <si>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</si>
  <si>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</si>
  <si>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</si>
  <si>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</si>
  <si>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</si>
  <si>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</si>
  <si>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</si>
  <si>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</si>
  <si>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</si>
  <si>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</si>
  <si>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</si>
  <si>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</si>
  <si>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</si>
  <si>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</si>
  <si>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</si>
  <si>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</si>
  <si>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</si>
  <si>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</si>
  <si>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</si>
  <si>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</si>
  <si>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</si>
  <si>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</si>
  <si>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</si>
  <si>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</si>
  <si>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</si>
  <si>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</si>
  <si>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</si>
  <si>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</si>
  <si>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</si>
  <si>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</si>
  <si>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</si>
  <si>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</si>
  <si>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</si>
  <si>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</si>
  <si>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</si>
  <si>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</si>
  <si>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</si>
  <si>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</si>
  <si>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</si>
  <si>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</si>
  <si>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</si>
  <si>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</si>
  <si>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</si>
  <si>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</si>
  <si>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</si>
  <si>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</si>
  <si>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</si>
  <si>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</si>
  <si>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</si>
  <si>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</si>
  <si>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</si>
  <si>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</si>
  <si>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</si>
  <si>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</si>
  <si>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</si>
  <si>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</si>
  <si>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</si>
  <si>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</si>
  <si>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</si>
  <si>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</si>
  <si>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</si>
  <si>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</si>
  <si>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</si>
  <si>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</si>
  <si>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</si>
  <si>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</si>
  <si>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</si>
  <si>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</si>
  <si>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</si>
  <si>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</si>
  <si>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</si>
  <si>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</si>
  <si>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</si>
  <si>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</si>
  <si>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</si>
  <si>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</si>
  <si>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</si>
  <si>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</si>
  <si>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</si>
  <si>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</si>
  <si>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</si>
  <si>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</si>
  <si>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</si>
  <si>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</si>
  <si>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</si>
  <si>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</si>
  <si>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</si>
  <si>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</si>
  <si>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</si>
  <si>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</si>
  <si>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</si>
  <si>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</si>
  <si>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</si>
  <si>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</si>
  <si>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</si>
  <si>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</si>
  <si>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</si>
  <si>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</si>
  <si>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</si>
  <si>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</si>
  <si>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</si>
  <si>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</si>
  <si>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</si>
  <si>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</si>
  <si>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</si>
  <si>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</si>
  <si>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</si>
  <si>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</si>
  <si>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</si>
  <si>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</si>
  <si>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</si>
  <si>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</si>
  <si>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</si>
  <si>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</si>
  <si>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</si>
  <si>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</si>
  <si>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</si>
  <si>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</si>
  <si>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</si>
  <si>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</si>
  <si>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</si>
  <si>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</si>
  <si>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</si>
  <si>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</si>
  <si>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</si>
  <si>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</si>
  <si>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</si>
  <si>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</si>
  <si>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</si>
  <si>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</si>
  <si>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</si>
  <si>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</si>
  <si>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</si>
  <si>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</si>
  <si>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</si>
  <si>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</si>
  <si>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</si>
  <si>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</si>
  <si>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</si>
  <si>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</si>
  <si>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</si>
  <si>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</si>
  <si>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</si>
  <si>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</si>
  <si>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</si>
  <si>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</si>
  <si>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</si>
  <si>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</si>
  <si>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</si>
  <si>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</si>
  <si>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</si>
  <si>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</si>
  <si>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</si>
  <si>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</si>
  <si>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</si>
  <si>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</si>
  <si>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</si>
  <si>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</si>
  <si>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</si>
  <si>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</si>
  <si>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</si>
  <si>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</si>
  <si>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</si>
  <si>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</si>
  <si>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</si>
  <si>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</si>
  <si>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</si>
  <si>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</si>
  <si>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</si>
  <si>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</si>
  <si>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</si>
  <si>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</si>
  <si>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</si>
  <si>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</si>
  <si>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</si>
  <si>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</si>
  <si>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</si>
  <si>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</si>
  <si>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</si>
  <si>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</si>
  <si>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</si>
  <si>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</si>
  <si>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</si>
  <si>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</si>
  <si>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</si>
  <si>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</si>
  <si>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</si>
  <si>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</si>
  <si>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</si>
  <si>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</si>
  <si>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</si>
  <si>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</si>
  <si>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</si>
  <si>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</si>
  <si>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</si>
  <si>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</si>
  <si>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</si>
  <si>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</si>
  <si>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</si>
  <si>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</si>
  <si>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</si>
  <si>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</si>
  <si>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</si>
  <si>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</si>
  <si>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</si>
  <si>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</si>
  <si>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</si>
  <si>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</si>
  <si>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</si>
  <si>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</si>
  <si>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</si>
  <si>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</si>
  <si>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</si>
  <si>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</si>
  <si>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</si>
  <si>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</si>
  <si>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</si>
  <si>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</si>
  <si>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</si>
  <si>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</si>
  <si>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</si>
  <si>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</si>
  <si>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</si>
  <si>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</si>
  <si>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</si>
  <si>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</si>
  <si>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</si>
  <si>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</si>
  <si>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</si>
  <si>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</si>
  <si>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</si>
  <si>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</si>
  <si>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</si>
  <si>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</si>
  <si>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</si>
  <si>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</si>
  <si>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</si>
  <si>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</si>
  <si>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</si>
  <si>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</si>
  <si>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</si>
  <si>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</si>
  <si>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</si>
  <si>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</si>
  <si>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</si>
  <si>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</si>
  <si>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</si>
  <si>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</si>
  <si>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</si>
  <si>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</si>
  <si>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</si>
  <si>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</si>
  <si>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</si>
  <si>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</si>
  <si>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</si>
  <si>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</si>
  <si>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</si>
  <si>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</si>
  <si>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</si>
  <si>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</si>
  <si>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</si>
  <si>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</si>
  <si>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</si>
  <si>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</si>
  <si>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</si>
  <si>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</si>
  <si>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</si>
  <si>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</si>
  <si>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</si>
  <si>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</si>
  <si>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</si>
  <si>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</si>
  <si>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</si>
  <si>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</si>
  <si>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</si>
  <si>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</si>
  <si>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</si>
  <si>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</si>
  <si>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</si>
  <si>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</si>
  <si>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</si>
  <si>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</si>
  <si>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</si>
  <si>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</si>
  <si>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</si>
  <si>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</si>
  <si>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</si>
  <si>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</si>
  <si>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</si>
  <si>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</si>
  <si>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</si>
  <si>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</si>
  <si>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</si>
  <si>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</si>
  <si>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</si>
  <si>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</si>
  <si>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</si>
  <si>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</si>
  <si>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</si>
  <si>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</si>
  <si>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</si>
  <si>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</si>
  <si>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</si>
  <si>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</si>
  <si>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</si>
  <si>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</si>
  <si>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</si>
  <si>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</si>
  <si>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</si>
  <si>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</si>
  <si>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</si>
  <si>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</si>
  <si>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</si>
  <si>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</si>
  <si>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</si>
  <si>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</si>
  <si>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</si>
  <si>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</si>
  <si>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</si>
  <si>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</si>
  <si>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</si>
  <si>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</si>
  <si>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</si>
  <si>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</si>
  <si>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</si>
  <si>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</si>
  <si>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</si>
  <si>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</si>
  <si>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</si>
  <si>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</si>
  <si>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</si>
  <si>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</si>
  <si>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</si>
  <si>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</si>
  <si>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</si>
  <si>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</si>
  <si>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</si>
  <si>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</si>
  <si>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</si>
  <si>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</si>
  <si>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</si>
  <si>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</si>
  <si>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</si>
  <si>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</si>
  <si>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</si>
  <si>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</si>
  <si>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</si>
  <si>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</si>
  <si>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</si>
  <si>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</si>
  <si>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</si>
  <si>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</si>
  <si>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</si>
  <si>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</si>
  <si>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</si>
  <si>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</si>
  <si>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</si>
  <si>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</si>
  <si>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</si>
  <si>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</si>
  <si>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</si>
  <si>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</si>
  <si>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</si>
  <si>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</si>
  <si>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</si>
  <si>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</si>
  <si>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</si>
  <si>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</si>
  <si>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</si>
  <si>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</si>
  <si>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</si>
  <si>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</si>
  <si>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</si>
  <si>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</si>
  <si>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</si>
  <si>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</si>
  <si>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</si>
  <si>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</si>
  <si>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</si>
  <si>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</si>
  <si>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</si>
  <si>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</si>
  <si>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</si>
  <si>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</si>
  <si>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</si>
  <si>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</si>
  <si>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</si>
  <si>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</si>
  <si>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</si>
  <si>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</si>
  <si>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</si>
  <si>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</si>
  <si>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</si>
  <si>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</si>
  <si>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</si>
  <si>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</si>
  <si>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</si>
  <si>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</si>
  <si>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</si>
  <si>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</si>
  <si>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</si>
  <si>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</si>
  <si>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</si>
  <si>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</si>
  <si>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</si>
  <si>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</si>
  <si>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</si>
  <si>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</si>
  <si>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</si>
  <si>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</si>
  <si>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</si>
  <si>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</si>
  <si>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</si>
  <si>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</si>
  <si>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</si>
  <si>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</si>
  <si>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</si>
  <si>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</si>
  <si>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</si>
  <si>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</si>
  <si>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</si>
  <si>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</si>
  <si>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</si>
  <si>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</si>
  <si>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</si>
  <si>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</si>
  <si>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</si>
  <si>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</si>
  <si>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</si>
  <si>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</si>
  <si>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</si>
  <si>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</si>
  <si>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</si>
  <si>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</si>
  <si>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</si>
  <si>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</si>
  <si>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</si>
  <si>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</si>
  <si>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</si>
  <si>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</si>
  <si>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</si>
  <si>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</si>
  <si>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</si>
  <si>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</si>
  <si>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</si>
  <si>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</si>
  <si>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</si>
  <si>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</si>
  <si>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</si>
  <si>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</si>
  <si>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</si>
  <si>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</si>
  <si>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</si>
  <si>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</si>
  <si>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</si>
  <si>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</si>
  <si>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</si>
  <si>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</si>
  <si>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</si>
  <si>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</si>
  <si>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</si>
  <si>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</si>
  <si>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</si>
  <si>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</si>
  <si>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</si>
  <si>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</si>
  <si>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</si>
  <si>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</si>
  <si>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</si>
  <si>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</si>
  <si>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</si>
  <si>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</si>
  <si>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</si>
  <si>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</si>
  <si>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</si>
  <si>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</si>
  <si>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</si>
  <si>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</si>
  <si>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</si>
  <si>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</si>
  <si>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</si>
  <si>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</si>
  <si>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</si>
  <si>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</si>
  <si>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</si>
  <si>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</si>
  <si>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</si>
  <si>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</si>
  <si>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</si>
  <si>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</si>
  <si>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</si>
  <si>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</si>
  <si>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</si>
  <si>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</si>
  <si>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</si>
  <si>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</si>
  <si>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</si>
  <si>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</si>
  <si>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</si>
  <si>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</si>
  <si>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</si>
  <si>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</si>
  <si>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</si>
  <si>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</si>
  <si>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</si>
  <si>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</si>
  <si>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</si>
  <si>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</si>
  <si>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</si>
  <si>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</si>
  <si>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</si>
  <si>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</si>
  <si>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</si>
  <si>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</si>
  <si>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</si>
  <si>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</si>
  <si>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</si>
  <si>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</si>
  <si>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</si>
  <si>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</si>
  <si>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</si>
  <si>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</si>
  <si>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</si>
  <si>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</si>
  <si>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</si>
  <si>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</si>
  <si>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</si>
  <si>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</si>
  <si>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</si>
  <si>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</si>
  <si>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</si>
  <si>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</si>
  <si>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</si>
  <si>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</si>
  <si>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</si>
  <si>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</si>
  <si>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</si>
  <si>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</si>
  <si>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</si>
  <si>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</si>
  <si>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</si>
  <si>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</si>
  <si>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</si>
  <si>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</si>
  <si>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</si>
  <si>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</si>
  <si>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</si>
  <si>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</si>
  <si>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</si>
  <si>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</si>
  <si>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</si>
  <si>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</si>
  <si>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</si>
  <si>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</si>
  <si>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</si>
  <si>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</si>
  <si>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</si>
  <si>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</si>
  <si>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</si>
  <si>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</si>
  <si>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</si>
  <si>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</si>
  <si>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</si>
  <si>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</si>
  <si>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</si>
  <si>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</si>
  <si>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</si>
  <si>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</si>
  <si>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</si>
  <si>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</si>
  <si>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</si>
  <si>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</si>
  <si>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</si>
  <si>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</si>
  <si>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</si>
  <si>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</si>
  <si>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</si>
  <si>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</si>
  <si>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</si>
  <si>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</si>
  <si>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</si>
  <si>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</si>
  <si>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</si>
  <si>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</si>
  <si>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</si>
  <si>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</si>
  <si>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</si>
  <si>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</si>
  <si>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</si>
  <si>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</si>
  <si>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</si>
  <si>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</si>
  <si>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</si>
  <si>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</si>
  <si>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</si>
  <si>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</si>
  <si>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</si>
  <si>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</si>
  <si>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</si>
  <si>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</si>
  <si>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</si>
  <si>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</si>
  <si>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</si>
  <si>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</si>
  <si>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</si>
  <si>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</si>
  <si>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</si>
  <si>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</si>
  <si>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</si>
  <si>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</si>
  <si>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</si>
  <si>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</si>
  <si>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</si>
  <si>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</si>
  <si>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</si>
  <si>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</si>
  <si>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</si>
  <si>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</si>
  <si>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</si>
  <si>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</si>
  <si>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</si>
  <si>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</si>
  <si>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</si>
  <si>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</si>
  <si>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</si>
  <si>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</si>
  <si>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</si>
  <si>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</si>
  <si>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</si>
  <si>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</si>
  <si>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</si>
  <si>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</si>
  <si>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</si>
  <si>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</si>
  <si>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</si>
  <si>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</si>
  <si>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</si>
  <si>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</si>
  <si>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</si>
  <si>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</si>
  <si>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</si>
  <si>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</si>
  <si>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</si>
  <si>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</si>
  <si>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</si>
  <si>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</si>
  <si>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</si>
  <si>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</si>
  <si>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</si>
  <si>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</si>
  <si>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</si>
  <si>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</si>
  <si>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</si>
  <si>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</si>
  <si>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</si>
  <si>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</si>
  <si>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</si>
  <si>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</si>
  <si>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</si>
  <si>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</si>
  <si>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</si>
  <si>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</si>
  <si>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</si>
  <si>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</si>
  <si>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</si>
  <si>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</si>
  <si>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</si>
  <si>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</si>
  <si>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</si>
  <si>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</si>
  <si>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</si>
  <si>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</si>
  <si>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</si>
  <si>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</si>
  <si>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</si>
  <si>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</si>
  <si>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</si>
  <si>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</si>
  <si>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</si>
  <si>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</si>
  <si>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</si>
  <si>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</si>
  <si>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</si>
  <si>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</si>
  <si>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</si>
  <si>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</si>
  <si>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</si>
  <si>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</si>
  <si>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</si>
  <si>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</si>
  <si>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</si>
  <si>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</si>
  <si>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</si>
  <si>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</si>
  <si>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</si>
  <si>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</si>
  <si>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</si>
  <si>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</si>
  <si>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</si>
  <si>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</si>
  <si>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</si>
  <si>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</si>
  <si>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</si>
  <si>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</si>
  <si>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</si>
  <si>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</si>
  <si>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</si>
  <si>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</si>
  <si>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</si>
  <si>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</si>
  <si>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</si>
  <si>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</si>
  <si>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</si>
  <si>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</si>
  <si>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</si>
  <si>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</si>
  <si>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</si>
  <si>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</si>
  <si>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</si>
  <si>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</si>
  <si>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</si>
  <si>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</si>
  <si>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</si>
  <si>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</si>
  <si>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</si>
  <si>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</si>
  <si>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</si>
  <si>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</si>
  <si>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</si>
  <si>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</si>
  <si>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</si>
  <si>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</si>
  <si>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</si>
  <si>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</si>
  <si>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</si>
  <si>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</si>
  <si>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</si>
  <si>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</si>
  <si>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</si>
  <si>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</si>
  <si>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</si>
  <si>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</si>
  <si>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</si>
  <si>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</si>
  <si>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</si>
  <si>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</si>
  <si>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</si>
  <si>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</si>
  <si>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</si>
  <si>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</si>
  <si>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</si>
  <si>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</si>
  <si>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</si>
  <si>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</si>
  <si>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</si>
  <si>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</si>
  <si>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</si>
  <si>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</si>
  <si>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</si>
  <si>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</si>
  <si>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</si>
  <si>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</si>
  <si>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</si>
  <si>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</si>
  <si>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</si>
  <si>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</si>
  <si>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</si>
  <si>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</si>
  <si>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</si>
  <si>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</si>
  <si>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</si>
  <si>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</si>
  <si>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</si>
  <si>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</si>
  <si>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</si>
  <si>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</si>
  <si>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</si>
  <si>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</si>
  <si>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</si>
  <si>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</si>
  <si>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</si>
  <si>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</si>
  <si>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</si>
  <si>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</si>
  <si>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</si>
  <si>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</si>
  <si>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</si>
  <si>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</si>
  <si>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</si>
  <si>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</si>
  <si>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</si>
  <si>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</si>
  <si>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</si>
  <si>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</si>
  <si>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</si>
  <si>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</si>
  <si>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</si>
  <si>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</si>
  <si>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</si>
  <si>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</si>
  <si>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</si>
  <si>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</si>
  <si>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</si>
  <si>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</si>
  <si>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</si>
  <si>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</si>
  <si>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</si>
  <si>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</si>
  <si>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</si>
  <si>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</si>
  <si>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</si>
  <si>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</si>
  <si>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</si>
  <si>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</si>
  <si>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</si>
  <si>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</si>
  <si>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</si>
  <si>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</si>
  <si>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</si>
  <si>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</si>
  <si>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</si>
  <si>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</si>
  <si>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</si>
  <si>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</si>
  <si>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</si>
  <si>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</si>
  <si>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</si>
  <si>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</si>
  <si>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</si>
  <si>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</si>
  <si>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</si>
  <si>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</si>
  <si>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</si>
  <si>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</si>
  <si>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</si>
  <si>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</si>
  <si>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</si>
  <si>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</si>
  <si>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</si>
  <si>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</si>
  <si>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</si>
  <si>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</si>
  <si>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</si>
  <si>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</si>
  <si>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</si>
  <si>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</si>
  <si>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</si>
  <si>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</si>
  <si>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</si>
  <si>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</si>
  <si>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</si>
  <si>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</si>
  <si>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</si>
  <si>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</si>
  <si>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</si>
  <si>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</si>
  <si>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</si>
  <si>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</si>
  <si>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</si>
  <si>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</si>
  <si>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</si>
  <si>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</si>
  <si>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</si>
  <si>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</si>
  <si>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</si>
  <si>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</si>
  <si>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</si>
  <si>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</si>
  <si>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</si>
  <si>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</si>
  <si>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</si>
  <si>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</si>
  <si>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</si>
  <si>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</si>
  <si>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</si>
  <si>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</si>
  <si>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</si>
  <si>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</si>
  <si>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</si>
  <si>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</si>
  <si>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</si>
  <si>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</si>
  <si>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</si>
  <si>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</si>
  <si>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</si>
  <si>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</si>
  <si>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</si>
  <si>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</si>
  <si>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</si>
  <si>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</si>
  <si>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</si>
  <si>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</si>
  <si>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</si>
  <si>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</si>
  <si>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</si>
  <si>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</si>
  <si>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</si>
  <si>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</si>
  <si>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</si>
  <si>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</si>
  <si>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</si>
  <si>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</si>
  <si>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</si>
  <si>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</si>
  <si>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</si>
  <si>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</si>
  <si>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</si>
  <si>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</si>
  <si>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</si>
  <si>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</si>
  <si>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</si>
  <si>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</si>
  <si>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</si>
  <si>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</si>
  <si>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</si>
  <si>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</si>
  <si>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</si>
  <si>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</si>
  <si>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</si>
  <si>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</si>
  <si>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</si>
  <si>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</si>
  <si>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</si>
  <si>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</si>
  <si>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</si>
  <si>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</si>
  <si>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</si>
  <si>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</si>
  <si>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</si>
  <si>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</si>
  <si>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</si>
  <si>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</si>
  <si>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</si>
  <si>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</si>
  <si>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</si>
  <si>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</si>
  <si>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</si>
  <si>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</si>
  <si>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</si>
  <si>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</si>
  <si>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</si>
  <si>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</si>
  <si>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</si>
  <si>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</si>
  <si>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</si>
  <si>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</si>
  <si>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</si>
  <si>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</si>
  <si>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</si>
  <si>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</si>
  <si>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</si>
  <si>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</si>
  <si>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</si>
  <si>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</si>
  <si>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</si>
  <si>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</si>
  <si>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</si>
  <si>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</si>
  <si>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</si>
  <si>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</si>
  <si>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</si>
  <si>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</si>
  <si>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</si>
  <si>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</si>
  <si>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</si>
  <si>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</si>
  <si>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</si>
  <si>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</si>
  <si>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</si>
  <si>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</si>
  <si>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</si>
  <si>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</si>
  <si>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</si>
  <si>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</si>
  <si>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</si>
  <si>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</si>
  <si>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</si>
  <si>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</si>
  <si>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</si>
  <si>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</si>
  <si>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</si>
  <si>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</si>
  <si>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</si>
  <si>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</si>
  <si>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</si>
  <si>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</si>
  <si>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</si>
  <si>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</si>
  <si>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</si>
  <si>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</si>
  <si>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</si>
  <si>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</si>
  <si>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</si>
  <si>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</si>
  <si>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</si>
  <si>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</si>
  <si>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</si>
  <si>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</si>
  <si>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</si>
  <si>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</si>
  <si>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</si>
  <si>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</si>
  <si>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</si>
  <si>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</si>
  <si>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</si>
  <si>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</si>
  <si>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</si>
  <si>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</si>
  <si>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</si>
  <si>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</si>
  <si>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</si>
  <si>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</si>
  <si>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</si>
  <si>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</si>
  <si>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</si>
  <si>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</si>
  <si>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</si>
  <si>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</si>
  <si>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</si>
  <si>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</si>
  <si>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</si>
  <si>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</si>
  <si>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</si>
  <si>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</si>
  <si>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</si>
  <si>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</si>
  <si>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</si>
  <si>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</si>
  <si>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</si>
  <si>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</si>
  <si>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</si>
  <si>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</si>
  <si>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</si>
  <si>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</si>
  <si>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</si>
  <si>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</si>
  <si>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</si>
  <si>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</si>
  <si>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</si>
  <si>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</si>
  <si>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</si>
  <si>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</si>
  <si>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</si>
  <si>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</si>
  <si>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</si>
  <si>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</si>
  <si>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</si>
  <si>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</si>
  <si>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</si>
  <si>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</si>
  <si>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</si>
  <si>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</si>
  <si>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</si>
  <si>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</si>
  <si>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</si>
  <si>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</si>
  <si>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</si>
  <si>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</si>
  <si>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</si>
  <si>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</si>
  <si>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</si>
  <si>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</si>
  <si>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</si>
  <si>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</si>
  <si>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</si>
  <si>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</si>
  <si>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</si>
  <si>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</si>
  <si>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</si>
  <si>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</si>
  <si>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</si>
  <si>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</si>
  <si>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</si>
  <si>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</si>
  <si>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</si>
  <si>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</si>
  <si>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</si>
  <si>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</si>
  <si>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</si>
  <si>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</si>
  <si>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</si>
  <si>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</si>
  <si>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</si>
  <si>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</si>
  <si>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</si>
  <si>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</si>
  <si>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</si>
  <si>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</si>
  <si>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</si>
  <si>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</si>
  <si>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</si>
  <si>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</si>
  <si>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</si>
  <si>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</si>
  <si>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</si>
  <si>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</si>
  <si>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</si>
  <si>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</si>
  <si>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</si>
  <si>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</si>
  <si>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</si>
  <si>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</si>
  <si>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</si>
  <si>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</si>
  <si>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</si>
  <si>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</si>
  <si>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</si>
  <si>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</si>
  <si>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</si>
  <si>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</si>
  <si>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</si>
  <si>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</si>
  <si>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</si>
  <si>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</si>
  <si>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</si>
  <si>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</si>
  <si>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</si>
  <si>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</si>
  <si>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</si>
  <si>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</si>
  <si>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</si>
  <si>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</si>
  <si>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</si>
  <si>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</si>
  <si>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</si>
  <si>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</si>
  <si>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</si>
  <si>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</si>
  <si>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</si>
  <si>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</si>
  <si>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</si>
  <si>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</si>
  <si>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</si>
  <si>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</si>
  <si>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</si>
  <si>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</si>
  <si>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</si>
  <si>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</si>
  <si>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</si>
  <si>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</si>
  <si>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</si>
  <si>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</si>
  <si>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</si>
  <si>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</si>
  <si>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</si>
  <si>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</si>
  <si>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</si>
  <si>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</si>
  <si>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</si>
  <si>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</si>
  <si>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</si>
  <si>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</si>
  <si>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</si>
  <si>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</si>
  <si>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</si>
  <si>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</si>
  <si>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</si>
  <si>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</si>
  <si>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</si>
  <si>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</si>
  <si>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</si>
  <si>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</si>
  <si>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</si>
  <si>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</si>
  <si>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</si>
  <si>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</si>
  <si>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</si>
  <si>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</si>
  <si>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</si>
  <si>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</si>
  <si>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</si>
  <si>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</si>
  <si>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</si>
  <si>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</si>
  <si>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</si>
  <si>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</si>
  <si>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</si>
  <si>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</si>
  <si>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</si>
  <si>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</si>
  <si>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</si>
  <si>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</si>
  <si>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</si>
  <si>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</si>
  <si>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</si>
  <si>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</si>
  <si>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</si>
  <si>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</si>
  <si>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</si>
  <si>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</si>
  <si>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</si>
  <si>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</si>
  <si>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</si>
  <si>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</si>
  <si>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</si>
  <si>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</si>
  <si>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</si>
  <si>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</si>
  <si>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</si>
  <si>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</si>
  <si>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</si>
  <si>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</si>
  <si>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</si>
  <si>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</si>
  <si>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</si>
  <si>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</si>
  <si>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</si>
  <si>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</si>
  <si>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</si>
  <si>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</si>
  <si>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</si>
  <si>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</si>
  <si>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</si>
  <si>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</si>
  <si>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</si>
  <si>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</si>
  <si>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</si>
  <si>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</si>
  <si>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</si>
  <si>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</si>
  <si>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</si>
  <si>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</si>
  <si>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</si>
  <si>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</si>
  <si>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</si>
  <si>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</si>
  <si>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</si>
  <si>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</si>
  <si>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</si>
  <si>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</si>
  <si>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</si>
  <si>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</si>
  <si>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</si>
  <si>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</si>
  <si>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</si>
  <si>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</si>
  <si>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</si>
  <si>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</si>
  <si>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</si>
  <si>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</si>
  <si>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</si>
  <si>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</si>
  <si>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</si>
  <si>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</si>
  <si>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</si>
  <si>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</si>
  <si>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</si>
  <si>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</si>
  <si>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</si>
  <si>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</si>
  <si>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</si>
  <si>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</si>
  <si>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</si>
  <si>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</si>
  <si>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</si>
  <si>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</si>
  <si>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</si>
  <si>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</si>
  <si>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</si>
  <si>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</si>
  <si>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</si>
  <si>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</si>
  <si>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</si>
  <si>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</si>
  <si>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</si>
  <si>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</si>
  <si>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</si>
  <si>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</si>
  <si>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</si>
  <si>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</si>
  <si>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</si>
  <si>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</si>
  <si>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</si>
  <si>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</si>
  <si>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</si>
  <si>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</si>
  <si>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</si>
  <si>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</si>
  <si>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</si>
  <si>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</si>
  <si>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</si>
  <si>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</si>
  <si>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</si>
  <si>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</si>
  <si>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</si>
  <si>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</si>
  <si>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</si>
  <si>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</si>
  <si>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</si>
  <si>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</si>
  <si>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</si>
  <si>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</si>
  <si>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</si>
  <si>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</si>
  <si>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</si>
  <si>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</si>
  <si>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</si>
  <si>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</si>
  <si>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</si>
  <si>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</si>
  <si>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</si>
  <si>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</si>
  <si>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</si>
  <si>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</si>
  <si>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</si>
  <si>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</si>
  <si>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</si>
  <si>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</si>
  <si>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</si>
  <si>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</si>
  <si>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</si>
  <si>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</si>
  <si>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</si>
  <si>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</si>
  <si>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</si>
  <si>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</si>
  <si>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</si>
  <si>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</si>
  <si>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</si>
  <si>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</si>
  <si>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</si>
  <si>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</si>
  <si>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</si>
  <si>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</si>
  <si>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</si>
  <si>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</si>
  <si>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</si>
  <si>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</si>
  <si>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</si>
  <si>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</si>
  <si>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</si>
  <si>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</si>
  <si>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</si>
  <si>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</si>
  <si>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</si>
  <si>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</si>
  <si>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</si>
  <si>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</si>
  <si>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</si>
  <si>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</si>
  <si>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</si>
  <si>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</si>
  <si>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</si>
  <si>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</si>
  <si>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</si>
  <si>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</si>
  <si>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</si>
  <si>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</si>
  <si>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</si>
  <si>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</si>
  <si>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</si>
  <si>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</si>
  <si>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</si>
  <si>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</si>
  <si>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</si>
  <si>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</si>
  <si>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</si>
  <si>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</si>
  <si>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</si>
  <si>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</si>
  <si>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</si>
  <si>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</si>
  <si>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</si>
  <si>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</si>
  <si>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</si>
  <si>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</si>
  <si>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</si>
  <si>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</si>
  <si>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</si>
  <si>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</si>
  <si>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</si>
  <si>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</si>
  <si>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</si>
  <si>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</si>
  <si>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</si>
  <si>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</si>
  <si>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</si>
  <si>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</si>
  <si>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</si>
  <si>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</si>
  <si>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</si>
  <si>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</si>
  <si>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</si>
  <si>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</si>
  <si>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</si>
  <si>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</si>
  <si>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</si>
  <si>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</si>
  <si>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</si>
  <si>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</si>
  <si>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</si>
  <si>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</si>
  <si>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</si>
  <si>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</si>
  <si>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</si>
  <si>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</si>
  <si>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</si>
  <si>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</si>
  <si>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</si>
  <si>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</si>
  <si>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</si>
  <si>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</si>
  <si>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</si>
  <si>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</si>
  <si>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</si>
  <si>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</si>
  <si>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</si>
  <si>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</si>
  <si>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</si>
  <si>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</si>
  <si>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</si>
  <si>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</si>
  <si>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</si>
  <si>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</si>
  <si>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</si>
  <si>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</si>
  <si>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</si>
  <si>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</si>
  <si>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</si>
  <si>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</si>
  <si>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</si>
  <si>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</si>
  <si>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</si>
  <si>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</si>
  <si>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</si>
  <si>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</si>
  <si>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</si>
  <si>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</si>
  <si>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</si>
  <si>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</si>
  <si>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</si>
  <si>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</si>
  <si>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</si>
  <si>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</si>
  <si>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</si>
  <si>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</si>
  <si>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</si>
  <si>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</si>
  <si>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</si>
  <si>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</si>
  <si>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</si>
  <si>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</si>
  <si>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</si>
  <si>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</si>
  <si>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</si>
  <si>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</si>
  <si>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</si>
  <si>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</si>
  <si>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</si>
  <si>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</si>
  <si>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</si>
  <si>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</si>
  <si>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</si>
  <si>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</si>
  <si>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</si>
  <si>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</si>
  <si>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</si>
  <si>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</si>
  <si>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</si>
  <si>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</si>
  <si>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</si>
  <si>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</si>
  <si>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</si>
  <si>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</si>
  <si>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</si>
  <si>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</si>
  <si>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</si>
  <si>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</si>
  <si>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</si>
  <si>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</si>
  <si>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</si>
  <si>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</si>
  <si>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</si>
  <si>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</si>
  <si>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</si>
  <si>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</si>
  <si>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</si>
  <si>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</si>
  <si>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</si>
  <si>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</si>
  <si>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</si>
  <si>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</si>
  <si>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</si>
  <si>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</si>
  <si>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</si>
  <si>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</si>
  <si>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</si>
  <si>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</si>
  <si>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</si>
  <si>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</si>
  <si>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</si>
  <si>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</si>
  <si>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</si>
  <si>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</si>
  <si>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</si>
  <si>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</si>
  <si>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</si>
  <si>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</si>
  <si>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</si>
  <si>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</si>
  <si>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</si>
  <si>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</si>
  <si>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</si>
  <si>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</si>
  <si>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</si>
  <si>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</si>
  <si>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</si>
  <si>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</si>
  <si>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</si>
  <si>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</si>
  <si>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</si>
  <si>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</si>
  <si>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</si>
  <si>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</si>
  <si>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</si>
  <si>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</si>
  <si>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</si>
  <si>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</si>
  <si>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</si>
  <si>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</si>
  <si>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</si>
  <si>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</si>
  <si>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</si>
  <si>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</si>
  <si>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</si>
  <si>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</si>
  <si>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</si>
  <si>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</si>
  <si>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</si>
  <si>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</si>
  <si>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</si>
  <si>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</si>
  <si>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</si>
  <si>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</si>
  <si>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</si>
  <si>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</si>
  <si>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</si>
  <si>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</si>
  <si>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</si>
  <si>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</si>
  <si>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</si>
  <si>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</si>
  <si>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</si>
  <si>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</si>
  <si>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</si>
  <si>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</si>
  <si>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</si>
  <si>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</si>
  <si>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</si>
  <si>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</si>
  <si>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</si>
  <si>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</si>
  <si>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</si>
  <si>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</si>
  <si>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</si>
  <si>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</si>
  <si>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</si>
  <si>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</si>
  <si>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</si>
  <si>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</si>
  <si>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</si>
  <si>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</si>
  <si>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</si>
  <si>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</si>
  <si>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</si>
  <si>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</si>
  <si>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</si>
  <si>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</si>
  <si>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</si>
  <si>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</si>
  <si>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</si>
  <si>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</si>
  <si>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</si>
  <si>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</si>
  <si>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</si>
  <si>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</si>
  <si>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</si>
  <si>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</si>
  <si>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</si>
  <si>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</si>
  <si>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</si>
  <si>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</si>
  <si>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</si>
  <si>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</si>
  <si>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</si>
  <si>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</si>
  <si>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</si>
  <si>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</si>
  <si>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</si>
  <si>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</si>
  <si>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</si>
  <si>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</si>
  <si>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</si>
  <si>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</si>
  <si>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</si>
  <si>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</si>
  <si>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</si>
  <si>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</si>
  <si>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</si>
  <si>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</si>
  <si>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</si>
  <si>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</si>
  <si>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</si>
  <si>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</si>
  <si>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</si>
  <si>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</si>
  <si>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</si>
  <si>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</si>
  <si>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</si>
  <si>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</si>
  <si>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</si>
  <si>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</si>
  <si>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</si>
  <si>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</si>
  <si>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</si>
  <si>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</si>
  <si>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</si>
  <si>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</si>
  <si>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</si>
  <si>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</si>
  <si>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</si>
  <si>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</si>
  <si>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</si>
  <si>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</si>
  <si>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</si>
  <si>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</si>
  <si>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</si>
  <si>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</si>
  <si>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</si>
  <si>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</si>
  <si>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</si>
  <si>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</si>
  <si>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</si>
  <si>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</si>
  <si>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</si>
  <si>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</si>
  <si>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</si>
  <si>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</si>
  <si>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</si>
  <si>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</si>
  <si>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</si>
  <si>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</si>
  <si>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</si>
  <si>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</si>
  <si>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</si>
  <si>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</si>
  <si>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</si>
  <si>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</si>
  <si>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</si>
  <si>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</si>
  <si>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</si>
  <si>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</si>
  <si>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</si>
  <si>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</si>
  <si>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</si>
  <si>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</si>
  <si>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</si>
  <si>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</si>
  <si>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</si>
  <si>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</si>
  <si>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</si>
  <si>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</si>
  <si>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</si>
  <si>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</si>
  <si>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</si>
  <si>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</si>
  <si>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</si>
  <si>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</si>
  <si>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</si>
  <si>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</si>
  <si>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</si>
  <si>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</si>
  <si>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</si>
  <si>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</si>
  <si>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</si>
  <si>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</si>
  <si>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</si>
  <si>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</si>
  <si>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</si>
  <si>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</si>
  <si>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</si>
  <si>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</si>
  <si>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</si>
  <si>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</si>
  <si>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</si>
  <si>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</si>
  <si>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</si>
  <si>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</si>
  <si>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</si>
  <si>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</si>
  <si>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</si>
  <si>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</si>
  <si>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</si>
  <si>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</si>
  <si>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</si>
  <si>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</si>
  <si>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</si>
  <si>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</si>
  <si>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</si>
  <si>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</si>
  <si>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</si>
  <si>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</si>
  <si>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</si>
  <si>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</si>
  <si>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</si>
  <si>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</si>
  <si>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</si>
  <si>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</si>
  <si>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</si>
  <si>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</si>
  <si>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</si>
  <si>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</si>
  <si>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</si>
  <si>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</si>
  <si>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</si>
  <si>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</si>
  <si>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</si>
  <si>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</si>
  <si>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</si>
  <si>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</si>
  <si>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</si>
  <si>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</si>
  <si>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</si>
  <si>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</si>
  <si>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</si>
  <si>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</si>
  <si>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</si>
  <si>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</si>
  <si>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</si>
  <si>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</si>
  <si>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</si>
  <si>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</si>
  <si>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</si>
  <si>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</si>
  <si>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</si>
  <si>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</si>
  <si>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</si>
  <si>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</si>
  <si>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</si>
  <si>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</si>
  <si>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</si>
  <si>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</si>
  <si>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</si>
  <si>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</si>
  <si>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</si>
  <si>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</si>
  <si>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</si>
  <si>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</si>
  <si>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</si>
  <si>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</si>
  <si>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</si>
  <si>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</si>
  <si>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</si>
  <si>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</si>
  <si>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</si>
  <si>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</si>
  <si>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</si>
  <si>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</si>
  <si>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</si>
  <si>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</si>
  <si>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</si>
  <si>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</si>
  <si>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</si>
  <si>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</si>
  <si>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</si>
  <si>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</si>
  <si>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</si>
  <si>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</si>
  <si>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</si>
  <si>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</si>
  <si>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</si>
  <si>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</si>
  <si>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</si>
  <si>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</si>
  <si>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</si>
  <si>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</si>
  <si>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</si>
  <si>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</si>
  <si>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</si>
  <si>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</si>
  <si>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</si>
  <si>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</si>
  <si>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</si>
  <si>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</si>
  <si>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</si>
  <si>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</si>
  <si>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</si>
  <si>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</si>
  <si>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</si>
  <si>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</si>
  <si>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</si>
  <si>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</si>
  <si>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</si>
  <si>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</si>
  <si>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</si>
  <si>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</si>
  <si>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</si>
  <si>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</si>
  <si>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</si>
  <si>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</si>
  <si>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</si>
  <si>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</si>
  <si>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</si>
  <si>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</si>
  <si>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</si>
  <si>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</si>
  <si>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</si>
  <si>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</si>
  <si>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</si>
  <si>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</si>
  <si>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</si>
  <si>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</si>
  <si>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</si>
  <si>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</si>
  <si>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</si>
  <si>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</si>
  <si>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</si>
  <si>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</si>
  <si>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</si>
  <si>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</si>
  <si>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</si>
  <si>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</si>
  <si>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</si>
  <si>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</si>
  <si>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</si>
  <si>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</si>
  <si>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</si>
  <si>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</si>
  <si>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</si>
  <si>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</si>
  <si>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</si>
  <si>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</si>
  <si>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</si>
  <si>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</si>
  <si>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</si>
  <si>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</si>
  <si>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</si>
  <si>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</si>
  <si>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</si>
  <si>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</si>
  <si>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</si>
  <si>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</si>
  <si>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</si>
  <si>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</si>
  <si>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</si>
  <si>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</si>
  <si>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</si>
  <si>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</si>
  <si>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</si>
  <si>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</si>
  <si>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</si>
  <si>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</si>
  <si>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</si>
  <si>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</si>
  <si>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</si>
  <si>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</si>
  <si>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</si>
  <si>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</si>
  <si>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</si>
  <si>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</si>
  <si>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</si>
  <si>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</si>
  <si>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</si>
  <si>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</si>
  <si>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</si>
  <si>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</si>
  <si>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</si>
  <si>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</si>
  <si>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</si>
  <si>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</si>
  <si>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</si>
  <si>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</si>
  <si>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</si>
  <si>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</si>
  <si>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</si>
  <si>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</si>
  <si>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</si>
  <si>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</si>
  <si>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</si>
  <si>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</si>
  <si>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</si>
  <si>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</si>
  <si>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</si>
  <si>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</si>
  <si>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</si>
  <si>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</si>
  <si>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</si>
  <si>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</si>
  <si>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</si>
  <si>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</si>
  <si>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</si>
  <si>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</si>
  <si>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</si>
  <si>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</si>
  <si>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</si>
  <si>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</si>
  <si>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</si>
  <si>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</si>
  <si>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</si>
  <si>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</si>
  <si>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</si>
  <si>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</si>
  <si>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</si>
  <si>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</si>
  <si>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</si>
  <si>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</si>
  <si>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</si>
  <si>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</si>
  <si>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</si>
  <si>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</si>
  <si>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</si>
  <si>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</si>
  <si>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</si>
  <si>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</si>
  <si>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</si>
  <si>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</si>
  <si>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</si>
  <si>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</si>
  <si>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</si>
  <si>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</si>
  <si>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</si>
  <si>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</si>
  <si>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</si>
  <si>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</si>
  <si>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</si>
  <si>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</si>
  <si>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</si>
  <si>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</si>
  <si>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</si>
  <si>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</si>
  <si>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</si>
  <si>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</si>
  <si>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</si>
  <si>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</si>
  <si>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</si>
  <si>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</si>
  <si>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</si>
  <si>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</si>
  <si>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</si>
  <si>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</si>
  <si>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</si>
  <si>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</si>
  <si>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</si>
  <si>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</si>
  <si>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</si>
  <si>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</si>
  <si>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</si>
  <si>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</si>
  <si>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</si>
  <si>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</si>
  <si>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</si>
  <si>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</si>
  <si>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</si>
  <si>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</si>
  <si>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</si>
  <si>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</si>
  <si>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</si>
  <si>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</si>
  <si>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</si>
  <si>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</si>
  <si>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</si>
  <si>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</si>
  <si>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</si>
  <si>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</si>
  <si>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</si>
  <si>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</si>
  <si>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</si>
  <si>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</si>
  <si>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</si>
  <si>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</si>
  <si>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</si>
  <si>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</si>
  <si>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</si>
  <si>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</si>
  <si>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</si>
  <si>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</si>
  <si>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</si>
  <si>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</si>
  <si>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</si>
  <si>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</si>
  <si>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</si>
  <si>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</si>
  <si>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</si>
  <si>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</si>
  <si>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</si>
  <si>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</si>
  <si>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</si>
  <si>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</si>
  <si>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</si>
  <si>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</si>
  <si>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</si>
  <si>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</si>
  <si>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</si>
  <si>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</si>
  <si>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</si>
  <si>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</si>
  <si>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</si>
  <si>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</si>
  <si>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</si>
  <si>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</si>
  <si>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</si>
  <si>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</si>
  <si>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</si>
  <si>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</si>
  <si>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</si>
  <si>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</si>
  <si>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</si>
  <si>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</si>
  <si>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</si>
  <si>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</si>
  <si>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</si>
  <si>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</si>
  <si>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</si>
  <si>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</si>
  <si>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</si>
  <si>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</si>
  <si>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</si>
  <si>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</si>
  <si>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</si>
  <si>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</si>
  <si>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</si>
  <si>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</si>
  <si>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</si>
  <si>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</si>
  <si>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</si>
  <si>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</si>
  <si>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</si>
  <si>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</si>
  <si>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</si>
  <si>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</si>
  <si>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</si>
  <si>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</si>
  <si>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</si>
  <si>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</si>
  <si>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</si>
  <si>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</si>
  <si>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</si>
  <si>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</si>
  <si>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</si>
  <si>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</si>
  <si>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</si>
  <si>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</si>
  <si>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</si>
  <si>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</si>
  <si>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</si>
  <si>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</si>
  <si>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</si>
  <si>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</si>
  <si>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</si>
  <si>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</si>
  <si>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</si>
  <si>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</si>
  <si>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</si>
  <si>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</si>
  <si>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</si>
  <si>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</si>
  <si>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</si>
  <si>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</si>
  <si>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</si>
  <si>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</si>
  <si>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</si>
  <si>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</si>
  <si>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</si>
  <si>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</si>
  <si>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</si>
  <si>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</si>
  <si>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</si>
  <si>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</si>
  <si>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</si>
  <si>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</si>
  <si>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</si>
  <si>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</si>
  <si>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</si>
  <si>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</si>
  <si>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</si>
  <si>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</si>
  <si>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</si>
  <si>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</si>
  <si>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</si>
  <si>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</si>
  <si>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</si>
  <si>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</si>
  <si>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</si>
  <si>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</si>
  <si>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</si>
  <si>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</si>
  <si>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</si>
  <si>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</si>
  <si>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</si>
  <si>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</si>
  <si>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</si>
  <si>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</si>
  <si>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</si>
  <si>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</si>
  <si>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</si>
  <si>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</si>
  <si>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</si>
  <si>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</si>
  <si>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</si>
  <si>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</si>
  <si>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</si>
  <si>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</si>
  <si>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</si>
  <si>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</si>
  <si>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</si>
  <si>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</si>
  <si>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</si>
  <si>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</si>
  <si>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</si>
  <si>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</si>
  <si>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</si>
  <si>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</si>
  <si>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</si>
  <si>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</si>
  <si>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</si>
  <si>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</si>
  <si>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</si>
  <si>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</si>
  <si>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</si>
  <si>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</si>
  <si>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</si>
  <si>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</si>
  <si>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</si>
  <si>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</si>
  <si>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</si>
  <si>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</si>
  <si>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</si>
  <si>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</si>
  <si>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</si>
  <si>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</si>
  <si>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</si>
  <si>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</si>
  <si>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</si>
  <si>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</si>
  <si>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</si>
  <si>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</si>
  <si>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</si>
  <si>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</si>
  <si>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</si>
  <si>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</si>
  <si>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</si>
  <si>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</si>
  <si>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</si>
  <si>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</si>
  <si>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</si>
  <si>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</si>
  <si>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</si>
  <si>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</si>
  <si>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</si>
  <si>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</si>
  <si>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</si>
  <si>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</si>
  <si>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</si>
  <si>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</si>
  <si>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</si>
  <si>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</si>
  <si>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</si>
  <si>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</si>
  <si>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</si>
  <si>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</si>
  <si>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</si>
  <si>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</si>
  <si>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</si>
  <si>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</si>
  <si>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</si>
  <si>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</si>
  <si>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</si>
  <si>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</si>
  <si>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</si>
  <si>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</si>
  <si>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</si>
  <si>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</si>
  <si>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</si>
  <si>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</si>
  <si>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</si>
  <si>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</si>
  <si>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</si>
  <si>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</si>
  <si>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</si>
  <si>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</si>
  <si>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</si>
  <si>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</si>
  <si>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</si>
  <si>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</si>
  <si>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</si>
  <si>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</si>
  <si>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</si>
  <si>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</si>
  <si>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</si>
  <si>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</si>
  <si>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</si>
  <si>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</si>
  <si>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</si>
  <si>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</si>
  <si>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</si>
  <si>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</si>
  <si>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</si>
  <si>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</si>
  <si>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</si>
  <si>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</si>
  <si>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</si>
  <si>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</si>
  <si>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</si>
  <si>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</si>
  <si>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</si>
  <si>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</si>
  <si>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</si>
  <si>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</si>
  <si>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</si>
  <si>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</si>
  <si>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</si>
  <si>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</si>
  <si>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</si>
  <si>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</si>
  <si>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</si>
  <si>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</si>
  <si>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</si>
  <si>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</si>
  <si>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</si>
  <si>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</si>
  <si>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</si>
  <si>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</si>
  <si>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</si>
  <si>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</si>
  <si>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</si>
  <si>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</si>
  <si>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</si>
  <si>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</si>
  <si>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</si>
  <si>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</si>
  <si>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</si>
  <si>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</si>
  <si>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</si>
  <si>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</si>
  <si>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</si>
  <si>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</si>
  <si>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</si>
  <si>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</si>
  <si>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</si>
  <si>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</si>
  <si>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</si>
  <si>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</si>
  <si>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</si>
  <si>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</si>
  <si>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</si>
  <si>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</si>
  <si>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</si>
  <si>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</si>
  <si>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</si>
  <si>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</si>
  <si>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</si>
  <si>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</si>
  <si>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</si>
  <si>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</si>
  <si>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</si>
  <si>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</si>
  <si>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</si>
  <si>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</si>
  <si>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</si>
  <si>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</si>
  <si>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</si>
  <si>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</si>
  <si>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</si>
  <si>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</si>
  <si>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</si>
  <si>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</si>
  <si>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</si>
  <si>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</si>
  <si>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</si>
  <si>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</si>
  <si>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</si>
  <si>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</si>
  <si>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</si>
  <si>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</si>
  <si>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</si>
  <si>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</si>
  <si>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</si>
  <si>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</si>
  <si>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</si>
  <si>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</si>
  <si>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</si>
  <si>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</si>
  <si>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</si>
  <si>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</si>
  <si>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</si>
  <si>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</si>
  <si>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</si>
  <si>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</si>
  <si>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</si>
  <si>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</si>
  <si>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</si>
  <si>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</si>
  <si>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</si>
  <si>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</si>
  <si>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</si>
  <si>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</si>
  <si>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</si>
  <si>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</si>
  <si>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</si>
  <si>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</si>
  <si>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</si>
  <si>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</si>
  <si>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</si>
  <si>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</si>
  <si>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</si>
  <si>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</si>
  <si>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</si>
  <si>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</si>
  <si>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</si>
  <si>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</si>
  <si>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</si>
  <si>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</si>
  <si>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</si>
  <si>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</si>
  <si>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</si>
  <si>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</si>
  <si>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</si>
  <si>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</si>
  <si>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</si>
  <si>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</si>
  <si>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</si>
  <si>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</si>
  <si>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</si>
  <si>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</si>
  <si>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</si>
  <si>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</si>
  <si>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</si>
  <si>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</si>
  <si>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</si>
  <si>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</si>
  <si>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</si>
  <si>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</si>
  <si>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</si>
  <si>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</si>
  <si>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</si>
  <si>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</si>
  <si>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</si>
  <si>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</si>
  <si>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</si>
  <si>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</si>
  <si>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</si>
  <si>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</si>
  <si>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</si>
  <si>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</si>
  <si>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</si>
  <si>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</si>
  <si>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</si>
  <si>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</si>
  <si>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</si>
  <si>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</si>
  <si>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</si>
  <si>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</si>
  <si>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</si>
  <si>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</si>
  <si>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</si>
  <si>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</si>
  <si>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</si>
  <si>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</si>
  <si>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</si>
  <si>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</si>
  <si>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</si>
  <si>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</si>
  <si>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</si>
  <si>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</si>
  <si>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</si>
  <si>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</si>
  <si>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</si>
  <si>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</si>
  <si>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</si>
  <si>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</si>
  <si>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</si>
  <si>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</si>
  <si>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</si>
  <si>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</si>
  <si>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</si>
  <si>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</si>
  <si>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</si>
  <si>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</si>
  <si>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</si>
  <si>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</si>
  <si>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</si>
  <si>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</si>
  <si>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</si>
  <si>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</si>
  <si>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</si>
  <si>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</si>
  <si>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</si>
  <si>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</si>
  <si>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</si>
  <si>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</si>
  <si>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</si>
  <si>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</si>
  <si>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</si>
  <si>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</si>
  <si>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</si>
  <si>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</si>
  <si>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</si>
  <si>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</si>
  <si>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</si>
  <si>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</si>
  <si>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</si>
  <si>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</si>
  <si>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</si>
  <si>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</si>
  <si>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</si>
  <si>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</si>
  <si>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</si>
  <si>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</si>
  <si>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</si>
  <si>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</si>
  <si>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</si>
  <si>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</si>
  <si>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</si>
  <si>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</si>
  <si>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</si>
  <si>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</si>
  <si>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</si>
  <si>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</si>
  <si>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</si>
  <si>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</si>
  <si>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</si>
  <si>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</si>
  <si>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</si>
  <si>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</si>
  <si>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</si>
  <si>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</si>
  <si>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</si>
  <si>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</si>
  <si>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</si>
  <si>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</si>
  <si>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</si>
  <si>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</si>
  <si>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</si>
  <si>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</si>
  <si>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</si>
  <si>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</si>
  <si>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</si>
  <si>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</si>
  <si>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</si>
  <si>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</si>
  <si>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</si>
  <si>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</si>
  <si>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</si>
  <si>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</si>
  <si>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</si>
  <si>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</si>
  <si>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</si>
  <si>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</si>
  <si>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</si>
  <si>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</si>
  <si>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</si>
  <si>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</si>
  <si>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</si>
  <si>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</si>
  <si>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</si>
  <si>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</si>
  <si>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</si>
  <si>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</si>
  <si>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</si>
  <si>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</si>
  <si>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</si>
  <si>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</si>
  <si>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</si>
  <si>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</si>
  <si>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</si>
  <si>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</si>
  <si>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</si>
  <si>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</si>
  <si>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</si>
  <si>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</si>
  <si>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</si>
  <si>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</si>
  <si>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</si>
  <si>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</si>
  <si>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</si>
  <si>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</si>
  <si>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</si>
  <si>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</si>
  <si>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</si>
  <si>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</si>
  <si>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</si>
  <si>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</si>
  <si>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</si>
  <si>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</si>
  <si>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</si>
  <si>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</si>
  <si>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</si>
  <si>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</si>
  <si>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</si>
  <si>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</si>
  <si>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</si>
  <si>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</si>
  <si>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</si>
  <si>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</si>
  <si>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</si>
  <si>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</si>
  <si>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</si>
  <si>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</si>
  <si>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</si>
  <si>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</si>
  <si>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</si>
  <si>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</si>
  <si>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</si>
  <si>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</si>
  <si>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</si>
  <si>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</si>
  <si>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</si>
  <si>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</si>
  <si>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</si>
  <si>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</si>
  <si>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</si>
  <si>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</si>
  <si>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</si>
  <si>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</si>
  <si>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</si>
  <si>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</si>
  <si>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</si>
  <si>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</si>
  <si>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</si>
  <si>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</si>
  <si>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</si>
  <si>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</si>
  <si>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</si>
  <si>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</si>
  <si>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</si>
  <si>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</si>
  <si>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</si>
  <si>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</si>
  <si>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</si>
  <si>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</si>
  <si>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</si>
  <si>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</si>
  <si>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</si>
  <si>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</si>
  <si>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</si>
  <si>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</si>
  <si>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</si>
  <si>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</si>
  <si>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</si>
  <si>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</si>
  <si>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</si>
  <si>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</si>
  <si>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</si>
  <si>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</si>
  <si>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</si>
  <si>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</si>
  <si>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</si>
  <si>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</si>
  <si>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</si>
  <si>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</si>
  <si>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</si>
  <si>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</si>
  <si>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</si>
  <si>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</si>
  <si>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</si>
  <si>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</si>
  <si>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</si>
  <si>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</si>
  <si>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</si>
  <si>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</si>
  <si>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</si>
  <si>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</si>
  <si>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</si>
  <si>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</si>
  <si>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</si>
  <si>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</si>
  <si>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</si>
  <si>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</si>
  <si>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</si>
  <si>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</si>
  <si>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</si>
  <si>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</si>
  <si>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</si>
  <si>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</si>
  <si>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</si>
  <si>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</si>
  <si>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</si>
  <si>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</si>
  <si>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</si>
  <si>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</si>
  <si>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</si>
  <si>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</si>
  <si>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</si>
  <si>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</si>
  <si>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</si>
  <si>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</si>
  <si>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</si>
  <si>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</si>
  <si>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</si>
  <si>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</si>
  <si>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</si>
  <si>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</si>
  <si>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</si>
  <si>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</si>
  <si>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</si>
  <si>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</si>
  <si>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</si>
  <si>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</si>
  <si>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</si>
  <si>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</si>
  <si>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</si>
  <si>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</si>
  <si>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</si>
  <si>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</si>
  <si>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</si>
  <si>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</si>
  <si>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</si>
  <si>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</si>
  <si>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</si>
  <si>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</si>
  <si>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</si>
  <si>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</si>
  <si>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</si>
  <si>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</si>
  <si>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</si>
  <si>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</si>
  <si>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</si>
  <si>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</si>
  <si>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</si>
  <si>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</si>
  <si>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</si>
  <si>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</si>
  <si>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</si>
  <si>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</si>
  <si>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</si>
  <si>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</si>
  <si>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</si>
  <si>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</si>
  <si>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</si>
  <si>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</si>
  <si>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</si>
  <si>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</si>
  <si>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</si>
  <si>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</si>
  <si>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</si>
  <si>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</si>
  <si>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</si>
  <si>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</si>
  <si>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</si>
  <si>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</si>
  <si>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</si>
  <si>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</si>
  <si>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</si>
  <si>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</si>
  <si>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</si>
  <si>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</si>
  <si>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</si>
  <si>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</si>
  <si>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</si>
  <si>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</si>
  <si>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</si>
  <si>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</si>
  <si>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</si>
  <si>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</si>
  <si>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</si>
  <si>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</si>
  <si>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</si>
  <si>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</si>
  <si>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</si>
  <si>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</si>
  <si>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</si>
  <si>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</si>
  <si>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</si>
  <si>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</si>
  <si>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</si>
  <si>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</si>
  <si>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</si>
  <si>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</si>
  <si>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</si>
  <si>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</si>
  <si>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</si>
  <si>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</si>
  <si>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</si>
  <si>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</si>
  <si>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</si>
  <si>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</si>
  <si>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</si>
  <si>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</si>
  <si>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</si>
  <si>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</si>
  <si>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</si>
  <si>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</si>
  <si>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</si>
  <si>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</si>
  <si>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</si>
  <si>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</si>
  <si>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</si>
  <si>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</si>
  <si>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</si>
  <si>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</si>
  <si>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</si>
  <si>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</si>
  <si>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</si>
  <si>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</si>
  <si>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</si>
  <si>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</si>
  <si>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</si>
  <si>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</si>
  <si>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</si>
  <si>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</si>
  <si>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</si>
  <si>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</si>
  <si>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</si>
  <si>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</si>
  <si>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</si>
  <si>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</si>
  <si>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</si>
  <si>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</si>
  <si>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</si>
  <si>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</si>
  <si>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</si>
  <si>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</si>
  <si>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</si>
  <si>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</si>
  <si>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</si>
  <si>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</si>
  <si>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</si>
  <si>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</si>
  <si>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</si>
  <si>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</si>
  <si>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</si>
  <si>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</si>
  <si>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</si>
  <si>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</si>
  <si>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</si>
  <si>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</si>
  <si>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</si>
  <si>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</si>
  <si>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</si>
  <si>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</si>
  <si>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</si>
  <si>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</si>
  <si>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</si>
  <si>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</si>
  <si>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</si>
  <si>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</si>
  <si>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</si>
  <si>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</si>
  <si>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</si>
  <si>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</si>
  <si>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</si>
  <si>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</si>
  <si>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</si>
  <si>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</si>
  <si>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</si>
  <si>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</si>
  <si>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</si>
  <si>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</si>
  <si>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</si>
  <si>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</si>
  <si>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</si>
  <si>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</si>
  <si>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</si>
  <si>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</si>
  <si>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</si>
  <si>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</si>
  <si>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</si>
  <si>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</si>
  <si>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</si>
  <si>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</si>
  <si>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</si>
  <si>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</si>
  <si>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</si>
  <si>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</si>
  <si>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</si>
  <si>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</si>
  <si>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</si>
  <si>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</si>
  <si>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</si>
  <si>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</si>
  <si>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</si>
  <si>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</si>
  <si>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</si>
  <si>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</si>
  <si>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</si>
  <si>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</si>
  <si>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</si>
  <si>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</si>
  <si>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</si>
  <si>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</si>
  <si>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</si>
  <si>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</si>
  <si>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</si>
  <si>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</si>
  <si>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</si>
  <si>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</si>
  <si>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</si>
  <si>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</si>
  <si>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</si>
  <si>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</si>
  <si>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</si>
  <si>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</si>
  <si>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</si>
  <si>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</si>
  <si>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</si>
  <si>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</si>
  <si>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</si>
  <si>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</si>
  <si>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</si>
  <si>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</si>
  <si>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</si>
  <si>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</si>
  <si>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</si>
  <si>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</si>
  <si>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</si>
  <si>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</si>
  <si>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</si>
  <si>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</si>
  <si>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</si>
  <si>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</si>
  <si>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</si>
  <si>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</si>
  <si>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</si>
  <si>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</si>
  <si>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</si>
  <si>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</si>
  <si>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</si>
  <si>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</si>
  <si>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</si>
  <si>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</si>
  <si>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</si>
  <si>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</si>
  <si>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</si>
  <si>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</si>
  <si>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</si>
  <si>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</si>
  <si>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</si>
  <si>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</si>
  <si>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</si>
  <si>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</si>
  <si>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</si>
  <si>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</si>
  <si>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</si>
  <si>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</si>
  <si>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</si>
  <si>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</si>
  <si>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</si>
  <si>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</si>
  <si>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</si>
  <si>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</si>
  <si>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</si>
  <si>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</si>
  <si>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</si>
  <si>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</si>
  <si>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</si>
  <si>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</si>
  <si>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</si>
  <si>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</si>
  <si>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</si>
  <si>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</si>
  <si>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</si>
  <si>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</si>
  <si>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</si>
  <si>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</si>
  <si>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</si>
  <si>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</si>
  <si>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</si>
  <si>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</si>
  <si>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</si>
  <si>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</si>
  <si>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</si>
  <si>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</si>
  <si>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</si>
  <si>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</si>
  <si>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</si>
  <si>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</si>
  <si>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</si>
  <si>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</si>
  <si>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</si>
  <si>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</si>
  <si>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</si>
  <si>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</si>
  <si>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</si>
  <si>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</si>
  <si>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</si>
  <si>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</si>
  <si>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</si>
  <si>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</si>
  <si>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</si>
  <si>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</si>
  <si>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</si>
  <si>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</si>
  <si>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</si>
  <si>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</si>
  <si>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</si>
  <si>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</si>
  <si>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</si>
  <si>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</si>
  <si>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</si>
  <si>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</si>
  <si>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</si>
  <si>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</si>
  <si>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</si>
  <si>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</si>
  <si>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</si>
  <si>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</si>
  <si>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</si>
  <si>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</si>
  <si>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</si>
  <si>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</si>
  <si>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</si>
  <si>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</si>
  <si>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</si>
  <si>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</si>
  <si>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</si>
  <si>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</si>
  <si>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</si>
  <si>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</si>
  <si>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</si>
  <si>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</si>
  <si>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</si>
  <si>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</si>
  <si>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</si>
  <si>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</si>
  <si>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</si>
  <si>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</si>
  <si>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</si>
  <si>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</si>
  <si>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</si>
  <si>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</si>
  <si>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</si>
  <si>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</si>
  <si>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</si>
  <si>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</si>
  <si>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</si>
  <si>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</si>
  <si>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</si>
  <si>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</si>
  <si>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</si>
  <si>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</si>
  <si>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</si>
  <si>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</si>
  <si>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</si>
  <si>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</si>
  <si>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</si>
  <si>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</si>
  <si>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</si>
  <si>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</si>
  <si>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</si>
  <si>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</si>
  <si>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</si>
  <si>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</si>
  <si>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</si>
  <si>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</si>
  <si>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</si>
  <si>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</si>
  <si>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</si>
  <si>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</si>
  <si>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</si>
  <si>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</si>
  <si>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</si>
  <si>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</si>
  <si>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</si>
  <si>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</si>
  <si>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</si>
  <si>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</si>
  <si>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</si>
  <si>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</si>
  <si>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</si>
  <si>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</si>
  <si>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</si>
  <si>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</si>
  <si>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</si>
  <si>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</si>
  <si>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</si>
  <si>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</si>
  <si>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</si>
  <si>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</si>
  <si>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</si>
  <si>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</si>
  <si>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</si>
  <si>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</si>
  <si>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</si>
  <si>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</si>
  <si>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</si>
  <si>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</si>
  <si>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</si>
  <si>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</si>
  <si>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</si>
  <si>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</si>
  <si>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</si>
  <si>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</si>
  <si>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</si>
  <si>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</si>
  <si>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</si>
  <si>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</si>
  <si>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</si>
  <si>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</si>
  <si>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</si>
  <si>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</si>
  <si>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</si>
  <si>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</si>
  <si>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</si>
  <si>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</si>
  <si>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</si>
  <si>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</si>
  <si>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</si>
  <si>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</si>
  <si>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</si>
  <si>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</si>
  <si>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</si>
  <si>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</si>
  <si>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</si>
  <si>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</si>
  <si>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</si>
  <si>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</si>
  <si>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</si>
  <si>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</si>
  <si>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</si>
  <si>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</si>
  <si>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</si>
  <si>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</si>
  <si>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</si>
  <si>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</si>
  <si>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</si>
  <si>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</si>
  <si>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</si>
  <si>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</si>
  <si>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</si>
  <si>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</si>
  <si>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</si>
  <si>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</si>
  <si>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</si>
  <si>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</si>
  <si>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</si>
  <si>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</si>
  <si>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</si>
  <si>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</si>
  <si>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</si>
  <si>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</si>
  <si>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</si>
  <si>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</si>
  <si>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</si>
  <si>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</si>
  <si>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</si>
  <si>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</si>
  <si>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</si>
  <si>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</si>
  <si>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</si>
  <si>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</si>
  <si>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</si>
  <si>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</si>
  <si>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</si>
  <si>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</si>
  <si>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</si>
  <si>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</si>
  <si>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</si>
  <si>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</si>
  <si>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</si>
  <si>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</si>
  <si>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</si>
  <si>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</si>
  <si>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</si>
  <si>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</si>
  <si>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</si>
  <si>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</si>
  <si>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</si>
  <si>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</si>
  <si>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</si>
  <si>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</si>
  <si>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</si>
  <si>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</si>
  <si>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</si>
  <si>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</si>
  <si>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</si>
  <si>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</si>
  <si>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</si>
  <si>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</si>
  <si>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</si>
  <si>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</si>
  <si>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</si>
  <si>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</si>
  <si>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</si>
  <si>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</si>
  <si>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</si>
  <si>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</si>
  <si>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</si>
  <si>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</si>
  <si>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</si>
  <si>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</si>
  <si>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</si>
  <si>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</si>
  <si>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</si>
  <si>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</si>
  <si>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</si>
  <si>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</si>
  <si>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</si>
  <si>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</si>
  <si>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</si>
  <si>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</si>
  <si>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</si>
  <si>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</si>
  <si>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</si>
  <si>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</si>
  <si>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</si>
  <si>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</si>
  <si>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</si>
  <si>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</si>
  <si>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</si>
  <si>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</si>
  <si>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</si>
  <si>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</si>
  <si>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</si>
  <si>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</si>
  <si>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</si>
  <si>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</si>
  <si>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</si>
  <si>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</si>
  <si>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</si>
  <si>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</si>
  <si>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</si>
  <si>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</si>
  <si>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</si>
  <si>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</si>
  <si>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</si>
  <si>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</si>
  <si>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</si>
  <si>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</si>
  <si>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</si>
  <si>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</si>
  <si>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</si>
  <si>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</si>
  <si>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</si>
  <si>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</si>
  <si>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</si>
  <si>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</si>
  <si>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</si>
  <si>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</si>
  <si>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</si>
  <si>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</si>
  <si>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</si>
  <si>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</si>
  <si>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</si>
  <si>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</si>
  <si>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</si>
  <si>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</si>
  <si>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</si>
  <si>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</si>
  <si>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</si>
  <si>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</si>
  <si>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</si>
  <si>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</si>
  <si>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</si>
  <si>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</si>
  <si>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</si>
  <si>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</si>
  <si>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</si>
  <si>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</si>
  <si>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</si>
  <si>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</si>
  <si>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</si>
  <si>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</si>
  <si>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</si>
  <si>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</si>
  <si>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</si>
  <si>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</si>
  <si>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</si>
  <si>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</si>
  <si>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</si>
  <si>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</si>
  <si>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</si>
  <si>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</si>
  <si>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</si>
  <si>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</si>
  <si>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</si>
  <si>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</si>
  <si>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</si>
  <si>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</si>
  <si>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</si>
  <si>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</si>
  <si>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</si>
  <si>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</si>
  <si>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</si>
  <si>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</si>
  <si>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</si>
  <si>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</si>
  <si>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</si>
  <si>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</si>
  <si>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</si>
  <si>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</si>
  <si>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</si>
  <si>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</si>
  <si>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</si>
  <si>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</si>
  <si>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</si>
  <si>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</si>
  <si>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</si>
  <si>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</si>
  <si>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</si>
  <si>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</si>
  <si>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</si>
  <si>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</si>
  <si>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</si>
  <si>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</si>
  <si>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</si>
  <si>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</si>
  <si>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</si>
  <si>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</si>
  <si>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</si>
  <si>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</si>
  <si>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</si>
  <si>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</si>
  <si>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</si>
  <si>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</si>
  <si>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</si>
  <si>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</si>
  <si>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</si>
  <si>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</si>
  <si>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</si>
  <si>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</si>
  <si>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</si>
  <si>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</si>
  <si>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</si>
  <si>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</si>
  <si>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</si>
  <si>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</si>
  <si>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</si>
  <si>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</si>
  <si>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</si>
  <si>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</si>
  <si>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</si>
  <si>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</si>
  <si>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</si>
  <si>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</si>
  <si>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</si>
  <si>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</si>
  <si>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</si>
  <si>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</si>
  <si>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</si>
  <si>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</si>
  <si>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</si>
  <si>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</si>
  <si>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</si>
  <si>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</si>
  <si>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</si>
  <si>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</si>
  <si>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</si>
  <si>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</si>
  <si>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</si>
  <si>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</si>
  <si>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</si>
  <si>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</si>
  <si>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</si>
  <si>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</si>
  <si>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</si>
  <si>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</si>
  <si>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</si>
  <si>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</si>
  <si>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</si>
  <si>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</si>
  <si>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</si>
  <si>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</si>
  <si>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</si>
  <si>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</si>
  <si>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</si>
  <si>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</si>
  <si>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</si>
  <si>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</si>
  <si>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</si>
  <si>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</si>
  <si>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</si>
  <si>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</si>
  <si>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</si>
  <si>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</si>
  <si>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</si>
  <si>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</si>
  <si>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</si>
  <si>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</si>
  <si>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</si>
  <si>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</si>
  <si>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</si>
  <si>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</si>
  <si>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</si>
  <si>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</si>
  <si>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</si>
  <si>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</si>
  <si>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</si>
  <si>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</si>
  <si>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</si>
  <si>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</si>
  <si>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</si>
  <si>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</si>
  <si>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</si>
  <si>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</si>
  <si>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</si>
  <si>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</si>
  <si>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</si>
  <si>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</si>
  <si>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</si>
  <si>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</si>
  <si>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</si>
  <si>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</si>
  <si>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</si>
  <si>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</si>
  <si>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</si>
  <si>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</si>
  <si>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</si>
  <si>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</si>
  <si>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</si>
  <si>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</si>
  <si>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</si>
  <si>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</si>
  <si>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</si>
  <si>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</si>
  <si>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</si>
  <si>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</si>
  <si>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</si>
  <si>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</si>
  <si>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</si>
  <si>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</si>
  <si>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</si>
  <si>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</si>
  <si>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</si>
  <si>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</si>
  <si>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</si>
  <si>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</si>
  <si>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</si>
  <si>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</si>
  <si>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</si>
  <si>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</si>
  <si>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</si>
  <si>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</si>
  <si>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</si>
  <si>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</si>
  <si>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</si>
  <si>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</si>
  <si>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</si>
  <si>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</si>
  <si>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</si>
  <si>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</si>
  <si>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</si>
  <si>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</si>
  <si>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</si>
  <si>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</si>
  <si>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</si>
  <si>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</si>
  <si>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</si>
  <si>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</si>
  <si>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</si>
  <si>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</si>
  <si>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</si>
  <si>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</si>
  <si>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</si>
  <si>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</si>
  <si>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</si>
  <si>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</si>
  <si>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</si>
  <si>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</si>
  <si>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</si>
  <si>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</si>
  <si>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</si>
  <si>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</si>
  <si>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</si>
  <si>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</si>
  <si>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</si>
  <si>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</si>
  <si>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</si>
  <si>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</si>
  <si>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</si>
  <si>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</si>
  <si>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</si>
  <si>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</si>
  <si>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</si>
  <si>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</si>
  <si>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</si>
  <si>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</si>
  <si>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</si>
  <si>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</si>
  <si>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</si>
  <si>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</si>
  <si>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</si>
  <si>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</si>
  <si>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</si>
  <si>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</si>
  <si>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</si>
  <si>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</si>
  <si>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</si>
  <si>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</si>
  <si>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</si>
  <si>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</si>
  <si>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</si>
  <si>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</si>
  <si>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</si>
  <si>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</si>
  <si>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</si>
  <si>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</si>
  <si>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</si>
  <si>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</si>
  <si>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</si>
  <si>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</si>
  <si>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</si>
  <si>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</si>
  <si>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</si>
  <si>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</si>
  <si>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</si>
  <si>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</si>
  <si>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</si>
  <si>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</si>
  <si>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</si>
  <si>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</si>
  <si>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</si>
  <si>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</si>
  <si>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</si>
  <si>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</si>
  <si>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</si>
  <si>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</si>
  <si>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</si>
  <si>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</si>
  <si>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</si>
  <si>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</si>
  <si>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</si>
  <si>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</si>
  <si>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</si>
  <si>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</si>
  <si>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</si>
  <si>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</si>
  <si>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</si>
  <si>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</si>
  <si>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</si>
  <si>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</si>
  <si>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</si>
  <si>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</si>
  <si>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</si>
  <si>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</si>
  <si>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</si>
  <si>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</si>
  <si>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</si>
  <si>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</si>
  <si>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</si>
  <si>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</si>
  <si>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</si>
  <si>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</si>
  <si>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</si>
  <si>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</si>
  <si>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</si>
  <si>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</si>
  <si>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</si>
  <si>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</si>
  <si>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</si>
  <si>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</si>
  <si>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</si>
  <si>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</si>
  <si>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</si>
  <si>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</si>
  <si>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</si>
  <si>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</si>
  <si>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</si>
  <si>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</si>
  <si>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</si>
  <si>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</si>
  <si>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</si>
  <si>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</si>
  <si>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</si>
  <si>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</si>
  <si>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</si>
  <si>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</si>
  <si>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</si>
  <si>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</si>
  <si>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</si>
  <si>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</si>
  <si>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</si>
  <si>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</si>
  <si>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</si>
  <si>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</si>
  <si>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</si>
  <si>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</si>
  <si>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</si>
  <si>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</si>
  <si>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</si>
  <si>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</si>
  <si>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</si>
  <si>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</si>
  <si>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</si>
  <si>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</si>
  <si>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</si>
  <si>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</si>
  <si>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</si>
  <si>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</si>
  <si>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</si>
  <si>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</si>
  <si>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</si>
  <si>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</si>
  <si>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</si>
  <si>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</si>
  <si>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</si>
  <si>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</si>
  <si>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</si>
  <si>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</si>
  <si>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</si>
  <si>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</si>
  <si>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</si>
  <si>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</si>
  <si>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</si>
  <si>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</si>
  <si>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</si>
  <si>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</si>
  <si>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</si>
  <si>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</si>
  <si>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</si>
  <si>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</si>
  <si>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</si>
  <si>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</si>
  <si>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</si>
  <si>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</si>
  <si>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</si>
  <si>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</si>
  <si>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</si>
  <si>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</si>
  <si>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</si>
  <si>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</si>
  <si>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</si>
  <si>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</si>
  <si>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</si>
  <si>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</si>
  <si>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</si>
  <si>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</si>
  <si>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</si>
  <si>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</si>
  <si>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</si>
  <si>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</si>
  <si>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</si>
  <si>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</si>
  <si>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</si>
  <si>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</si>
  <si>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</si>
  <si>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</si>
  <si>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</si>
  <si>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</si>
  <si>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</si>
  <si>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</si>
  <si>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</si>
  <si>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</si>
  <si>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</si>
  <si>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</si>
  <si>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</si>
  <si>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</si>
  <si>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</si>
  <si>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</si>
  <si>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</si>
  <si>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</si>
  <si>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</si>
  <si>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</si>
  <si>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</si>
  <si>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</si>
  <si>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</si>
  <si>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</si>
  <si>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</si>
  <si>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</si>
  <si>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</si>
  <si>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</si>
  <si>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</si>
  <si>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</si>
  <si>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</si>
  <si>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</si>
  <si>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</si>
  <si>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</si>
  <si>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</si>
  <si>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</si>
  <si>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</si>
  <si>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</si>
  <si>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</si>
  <si>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</si>
  <si>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</si>
  <si>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</si>
  <si>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</si>
  <si>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</si>
  <si>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</si>
  <si>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</si>
  <si>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</si>
  <si>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</si>
  <si>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</si>
  <si>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</si>
  <si>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</si>
  <si>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</si>
  <si>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</si>
  <si>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</si>
  <si>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</si>
  <si>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</si>
  <si>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</si>
  <si>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</si>
  <si>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</si>
  <si>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</si>
  <si>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</si>
  <si>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</si>
  <si>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</si>
  <si>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</si>
  <si>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</si>
  <si>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</si>
  <si>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</si>
  <si>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</si>
  <si>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</si>
  <si>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</si>
  <si>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</si>
  <si>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</si>
  <si>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</si>
  <si>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</si>
  <si>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</si>
  <si>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</si>
  <si>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</si>
  <si>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</si>
  <si>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</si>
  <si>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</si>
  <si>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</si>
  <si>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</si>
  <si>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</si>
  <si>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</si>
  <si>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</si>
  <si>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</si>
  <si>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</si>
  <si>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</si>
  <si>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</si>
  <si>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</si>
  <si>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</si>
  <si>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</si>
  <si>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</si>
  <si>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</si>
  <si>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</si>
  <si>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</si>
  <si>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</si>
  <si>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</si>
  <si>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</si>
  <si>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</si>
  <si>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</si>
  <si>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</si>
  <si>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</si>
  <si>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</si>
  <si>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</si>
  <si>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</si>
  <si>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</si>
  <si>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</si>
  <si>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</si>
  <si>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</si>
  <si>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</si>
  <si>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</si>
  <si>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</si>
  <si>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</si>
  <si>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</si>
  <si>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</si>
  <si>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</si>
  <si>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</si>
  <si>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</si>
  <si>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</si>
  <si>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</si>
  <si>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</si>
  <si>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</si>
  <si>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</si>
  <si>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</si>
  <si>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</si>
  <si>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</si>
  <si>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</si>
  <si>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</si>
  <si>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</si>
  <si>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</si>
  <si>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</si>
  <si>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</si>
  <si>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</si>
  <si>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</si>
  <si>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</si>
  <si>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</si>
  <si>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</si>
  <si>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</si>
  <si>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</si>
  <si>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</si>
  <si>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</si>
  <si>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</si>
  <si>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</si>
  <si>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</si>
  <si>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</si>
  <si>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</si>
  <si>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</si>
  <si>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</si>
  <si>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</si>
  <si>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</si>
  <si>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</si>
  <si>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</si>
  <si>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</si>
  <si>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</si>
  <si>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</si>
  <si>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</si>
  <si>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</si>
  <si>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</si>
  <si>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</si>
  <si>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</si>
  <si>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</si>
  <si>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</si>
  <si>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</si>
  <si>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</si>
  <si>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</si>
  <si>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</si>
  <si>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</si>
  <si>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</si>
  <si>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</si>
  <si>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</si>
  <si>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</si>
  <si>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</si>
  <si>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</si>
  <si>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</si>
  <si>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</si>
  <si>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</si>
  <si>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</si>
  <si>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</si>
  <si>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</si>
  <si>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</si>
  <si>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</si>
  <si>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</si>
  <si>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</si>
  <si>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</si>
  <si>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</si>
  <si>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</si>
  <si>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</si>
  <si>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</si>
  <si>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</si>
  <si>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</si>
  <si>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</si>
  <si>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</si>
  <si>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</si>
  <si>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</si>
  <si>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</si>
  <si>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</si>
  <si>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</si>
  <si>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</si>
  <si>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</si>
  <si>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</si>
  <si>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</si>
  <si>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</si>
  <si>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</si>
  <si>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</si>
  <si>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</si>
  <si>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</si>
  <si>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</si>
  <si>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</si>
  <si>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</si>
  <si>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</si>
  <si>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</si>
  <si>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</si>
  <si>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</si>
  <si>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</si>
  <si>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</si>
  <si>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</si>
  <si>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</si>
  <si>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</si>
  <si>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</si>
  <si>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</si>
  <si>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</si>
  <si>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</si>
  <si>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</si>
  <si>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</si>
  <si>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</si>
  <si>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</si>
  <si>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</si>
  <si>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</si>
  <si>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</si>
  <si>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</si>
  <si>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</si>
  <si>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</si>
  <si>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</si>
  <si>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</si>
  <si>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</si>
  <si>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</si>
  <si>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</si>
  <si>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</si>
  <si>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</si>
  <si>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</si>
  <si>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</si>
  <si>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</si>
  <si>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</si>
  <si>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</si>
  <si>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</si>
  <si>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</si>
  <si>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</si>
  <si>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</si>
  <si>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</si>
  <si>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</si>
  <si>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</si>
  <si>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</si>
  <si>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</si>
  <si>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</si>
  <si>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</si>
  <si>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</si>
  <si>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</si>
  <si>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</si>
  <si>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</si>
  <si>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</si>
  <si>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</si>
  <si>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</si>
  <si>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</si>
  <si>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</si>
  <si>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</si>
  <si>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</si>
  <si>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</si>
  <si>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</si>
  <si>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</si>
  <si>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</si>
  <si>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</si>
  <si>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</si>
  <si>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</si>
  <si>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</si>
  <si>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</si>
  <si>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</si>
  <si>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</si>
  <si>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</si>
  <si>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</si>
  <si>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</si>
  <si>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</si>
  <si>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</si>
  <si>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</si>
  <si>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</si>
  <si>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</si>
  <si>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</si>
  <si>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</si>
  <si>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</si>
  <si>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</si>
  <si>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</si>
  <si>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</si>
  <si>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</si>
  <si>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</si>
  <si>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</si>
  <si>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</si>
  <si>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</si>
  <si>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</si>
  <si>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</si>
  <si>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</si>
  <si>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</si>
  <si>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</si>
  <si>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</si>
  <si>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</si>
  <si>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</si>
  <si>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</si>
  <si>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</si>
  <si>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</si>
  <si>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</si>
  <si>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</si>
  <si>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</si>
  <si>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</si>
  <si>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</si>
  <si>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</si>
  <si>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</si>
  <si>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</si>
  <si>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</si>
  <si>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</si>
  <si>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</si>
  <si>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</si>
  <si>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</si>
  <si>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</si>
  <si>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</si>
  <si>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</si>
  <si>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</si>
  <si>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</si>
  <si>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</si>
  <si>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</si>
  <si>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</si>
  <si>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</si>
  <si>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</si>
  <si>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</si>
  <si>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</si>
  <si>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</si>
  <si>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</si>
  <si>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</si>
  <si>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</si>
  <si>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</si>
  <si>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</si>
  <si>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</si>
  <si>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</si>
  <si>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</si>
  <si>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</si>
  <si>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</si>
  <si>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</si>
  <si>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</si>
  <si>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</si>
  <si>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</si>
  <si>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</si>
  <si>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</si>
  <si>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</si>
  <si>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</si>
  <si>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</si>
  <si>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</si>
  <si>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</si>
  <si>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</si>
  <si>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</si>
  <si>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</si>
  <si>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</si>
  <si>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</si>
  <si>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</si>
  <si>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</si>
  <si>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</si>
  <si>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</si>
  <si>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</si>
  <si>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</si>
  <si>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</si>
  <si>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</si>
  <si>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</si>
  <si>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</si>
  <si>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</si>
  <si>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</si>
  <si>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</si>
  <si>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</si>
  <si>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</si>
  <si>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</si>
  <si>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</si>
  <si>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</si>
  <si>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</si>
  <si>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</si>
  <si>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</si>
  <si>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</si>
  <si>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</si>
  <si>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</si>
  <si>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</si>
  <si>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</si>
  <si>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</si>
  <si>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</si>
  <si>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</si>
  <si>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</si>
  <si>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</si>
  <si>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</si>
  <si>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</si>
  <si>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</si>
  <si>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</si>
  <si>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</si>
  <si>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</si>
  <si>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</si>
  <si>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</si>
  <si>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</si>
  <si>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</si>
  <si>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</si>
  <si>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</si>
  <si>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</si>
  <si>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</si>
  <si>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</si>
  <si>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</si>
  <si>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</si>
  <si>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</si>
  <si>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</si>
  <si>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</si>
  <si>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</si>
  <si>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</si>
  <si>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</si>
  <si>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</si>
  <si>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</si>
  <si>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</si>
  <si>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</si>
  <si>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</si>
  <si>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</si>
  <si>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</si>
  <si>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</si>
  <si>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</si>
  <si>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</si>
  <si>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</si>
  <si>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</si>
  <si>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</si>
  <si>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</si>
  <si>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</si>
  <si>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</si>
  <si>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</si>
  <si>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</si>
  <si>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</si>
  <si>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</si>
  <si>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</si>
  <si>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</si>
  <si>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</si>
  <si>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</si>
  <si>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</si>
  <si>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</si>
  <si>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</si>
  <si>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</si>
  <si>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</si>
  <si>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</si>
  <si>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</si>
  <si>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</si>
  <si>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</si>
  <si>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</si>
  <si>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</si>
  <si>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</si>
  <si>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</si>
  <si>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</si>
  <si>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</si>
  <si>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</si>
  <si>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</si>
  <si>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</si>
  <si>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</si>
  <si>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</si>
  <si>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</si>
  <si>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</si>
  <si>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</si>
  <si>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</si>
  <si>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</si>
  <si>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</si>
  <si>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</si>
  <si>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</si>
  <si>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</si>
  <si>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</si>
  <si>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</si>
  <si>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</si>
  <si>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</si>
  <si>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</si>
  <si>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</si>
  <si>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</si>
  <si>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</si>
  <si>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</si>
  <si>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</si>
  <si>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</si>
  <si>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</si>
  <si>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</si>
  <si>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</si>
  <si>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</si>
  <si>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</si>
  <si>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</si>
  <si>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</si>
  <si>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</si>
  <si>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</si>
  <si>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</si>
  <si>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</si>
  <si>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</si>
  <si>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</si>
  <si>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</si>
  <si>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</si>
  <si>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</si>
  <si>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</si>
  <si>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</si>
  <si>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</si>
  <si>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</si>
  <si>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</si>
  <si>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</si>
  <si>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</si>
  <si>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</si>
  <si>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</si>
  <si>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</si>
  <si>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</si>
  <si>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</si>
  <si>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</si>
  <si>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</si>
  <si>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</si>
  <si>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</si>
  <si>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</si>
  <si>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</si>
  <si>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</si>
  <si>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</si>
  <si>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</si>
  <si>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</si>
  <si>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</si>
  <si>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</si>
  <si>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</si>
  <si>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</si>
  <si>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</si>
  <si>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</si>
  <si>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</si>
  <si>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</si>
  <si>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</si>
  <si>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</si>
  <si>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</si>
  <si>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</si>
  <si>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</si>
  <si>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</si>
  <si>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</si>
  <si>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</si>
  <si>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</si>
  <si>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</si>
  <si>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</si>
  <si>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</si>
  <si>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</si>
  <si>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</si>
  <si>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</si>
  <si>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</si>
  <si>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</si>
  <si>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</si>
  <si>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</si>
  <si>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</si>
  <si>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</si>
  <si>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</si>
  <si>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</si>
  <si>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</si>
  <si>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</si>
  <si>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</si>
  <si>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</si>
  <si>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</si>
  <si>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</si>
  <si>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</si>
  <si>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</si>
  <si>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</si>
  <si>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</si>
  <si>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</si>
  <si>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</si>
  <si>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</si>
  <si>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</si>
  <si>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</si>
  <si>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</si>
  <si>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</si>
  <si>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</si>
  <si>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</si>
  <si>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</si>
  <si>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</si>
  <si>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</si>
  <si>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</si>
  <si>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</si>
  <si>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</si>
  <si>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</si>
  <si>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</si>
  <si>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</si>
  <si>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</si>
  <si>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</si>
  <si>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</si>
  <si>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</si>
  <si>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</si>
  <si>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</si>
  <si>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</si>
  <si>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</si>
  <si>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</si>
  <si>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</si>
  <si>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</si>
  <si>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</si>
  <si>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</si>
  <si>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</si>
  <si>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</si>
  <si>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</si>
  <si>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</si>
  <si>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</si>
  <si>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</si>
  <si>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</si>
  <si>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</si>
  <si>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</si>
  <si>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</si>
  <si>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</si>
  <si>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</si>
  <si>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</si>
  <si>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</si>
  <si>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</si>
  <si>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</si>
  <si>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</si>
  <si>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</si>
  <si>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</si>
  <si>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</si>
  <si>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</si>
  <si>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</si>
  <si>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</si>
  <si>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</si>
  <si>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</si>
  <si>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</si>
  <si>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</si>
  <si>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</si>
  <si>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</si>
  <si>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</si>
  <si>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</si>
  <si>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</si>
  <si>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</si>
  <si>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</si>
  <si>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</si>
  <si>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</si>
  <si>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</si>
  <si>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</si>
  <si>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</si>
  <si>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</si>
  <si>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</si>
  <si>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</si>
  <si>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</si>
  <si>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</si>
  <si>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</si>
  <si>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</si>
  <si>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</si>
  <si>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</si>
  <si>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</si>
  <si>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</si>
  <si>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</si>
  <si>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</si>
  <si>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</si>
  <si>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</si>
  <si>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</si>
  <si>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</si>
  <si>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</si>
  <si>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</si>
  <si>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</si>
  <si>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</si>
  <si>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</si>
  <si>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</si>
  <si>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</si>
  <si>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</si>
  <si>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</si>
  <si>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</si>
  <si>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</si>
  <si>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</si>
  <si>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</si>
  <si>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</si>
  <si>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</si>
  <si>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</si>
  <si>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</si>
  <si>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</si>
  <si>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</si>
  <si>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</si>
  <si>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</si>
  <si>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</si>
  <si>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</si>
  <si>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</si>
  <si>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</si>
  <si>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</si>
  <si>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</si>
  <si>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</si>
  <si>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</si>
  <si>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</si>
  <si>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</si>
  <si>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</si>
  <si>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</si>
  <si>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</si>
  <si>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</si>
  <si>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</si>
  <si>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</si>
  <si>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</si>
  <si>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</si>
  <si>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</si>
  <si>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</si>
  <si>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</si>
  <si>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</si>
  <si>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</si>
  <si>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</si>
  <si>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</si>
  <si>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</si>
  <si>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</si>
  <si>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</si>
  <si>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</si>
  <si>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</si>
  <si>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</si>
  <si>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</si>
  <si>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</si>
  <si>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</si>
  <si>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</si>
  <si>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</si>
  <si>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</si>
  <si>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</si>
  <si>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</si>
  <si>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</si>
  <si>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</si>
  <si>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</si>
  <si>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</si>
  <si>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</si>
  <si>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</si>
  <si>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</si>
  <si>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</si>
  <si>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</si>
  <si>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</si>
  <si>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</si>
  <si>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</si>
  <si>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</si>
  <si>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</si>
  <si>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</si>
  <si>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</si>
  <si>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</si>
  <si>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</si>
  <si>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</si>
  <si>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</si>
  <si>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</si>
  <si>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</si>
  <si>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</si>
  <si>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</si>
  <si>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</si>
  <si>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</si>
  <si>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</si>
  <si>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</si>
  <si>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</si>
  <si>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</si>
  <si>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</si>
  <si>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</si>
  <si>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</si>
  <si>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</si>
  <si>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</si>
  <si>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</si>
  <si>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</si>
  <si>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</si>
  <si>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</si>
  <si>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</si>
  <si>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</si>
  <si>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</si>
  <si>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</si>
  <si>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</si>
  <si>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</si>
  <si>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</si>
  <si>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</si>
  <si>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</si>
  <si>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</si>
  <si>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</si>
  <si>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</si>
  <si>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</si>
  <si>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</si>
  <si>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</si>
  <si>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</si>
  <si>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</si>
  <si>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</si>
  <si>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</si>
  <si>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</si>
  <si>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</si>
  <si>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</si>
  <si>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</si>
  <si>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</si>
  <si>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</si>
  <si>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</si>
  <si>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</si>
  <si>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</si>
  <si>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</si>
  <si>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</si>
  <si>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</si>
  <si>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</si>
  <si>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</si>
  <si>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</si>
  <si>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</si>
  <si>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</si>
  <si>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</si>
  <si>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</si>
  <si>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</si>
  <si>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</si>
  <si>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</si>
  <si>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</si>
  <si>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</si>
  <si>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</si>
  <si>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</si>
  <si>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</si>
  <si>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</si>
  <si>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</si>
  <si>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</si>
  <si>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</si>
  <si>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</si>
  <si>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</si>
  <si>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</si>
  <si>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</si>
  <si>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</si>
  <si>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</si>
  <si>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</si>
  <si>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</si>
  <si>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</si>
  <si>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</si>
  <si>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</si>
  <si>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</si>
  <si>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</si>
  <si>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</si>
  <si>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</si>
  <si>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</si>
  <si>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</si>
  <si>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</si>
  <si>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</si>
  <si>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</si>
  <si>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</si>
  <si>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</si>
  <si>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</si>
  <si>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</si>
  <si>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</si>
  <si>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</si>
  <si>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</si>
  <si>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</si>
  <si>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</si>
  <si>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</si>
  <si>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</si>
  <si>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</si>
  <si>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</si>
  <si>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</si>
  <si>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</si>
  <si>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</si>
  <si>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</si>
  <si>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</si>
  <si>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</si>
  <si>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</si>
  <si>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</si>
  <si>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</si>
  <si>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</si>
  <si>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</si>
  <si>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</si>
  <si>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</si>
  <si>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</si>
  <si>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</si>
  <si>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</si>
  <si>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</si>
  <si>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</si>
  <si>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</si>
  <si>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</si>
  <si>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</si>
  <si>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</si>
  <si>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</si>
  <si>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</si>
  <si>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</si>
  <si>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</si>
  <si>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</si>
  <si>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</si>
  <si>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</si>
  <si>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</si>
  <si>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</si>
  <si>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</si>
  <si>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</si>
  <si>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</si>
  <si>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</si>
  <si>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</si>
  <si>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</si>
  <si>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</si>
  <si>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</si>
  <si>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</si>
  <si>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</si>
  <si>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</si>
  <si>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</si>
  <si>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</si>
  <si>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</si>
  <si>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</si>
  <si>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</si>
  <si>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</si>
  <si>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</si>
  <si>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</si>
  <si>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</si>
  <si>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</si>
  <si>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</si>
  <si>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</si>
  <si>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</si>
  <si>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</si>
  <si>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</si>
  <si>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</si>
  <si>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</si>
  <si>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</si>
  <si>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</si>
  <si>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</si>
  <si>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</si>
  <si>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</si>
  <si>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</si>
  <si>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</si>
  <si>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</si>
  <si>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</si>
  <si>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</si>
  <si>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</si>
  <si>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</si>
  <si>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</si>
  <si>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</si>
  <si>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</si>
  <si>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</si>
  <si>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</si>
  <si>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</si>
  <si>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</si>
  <si>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</si>
  <si>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</si>
  <si>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</si>
  <si>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</si>
  <si>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</si>
  <si>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</si>
  <si>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</si>
  <si>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</si>
  <si>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</si>
  <si>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</si>
  <si>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</si>
  <si>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</si>
  <si>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</si>
  <si>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</si>
  <si>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</si>
  <si>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</si>
  <si>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</si>
  <si>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</si>
  <si>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</si>
  <si>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</si>
  <si>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</si>
  <si>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</si>
  <si>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</si>
  <si>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</si>
  <si>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</si>
  <si>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</si>
  <si>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</si>
  <si>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</si>
  <si>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</si>
  <si>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</si>
  <si>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</si>
  <si>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</si>
  <si>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</si>
  <si>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</si>
  <si>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</si>
  <si>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</si>
  <si>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</si>
  <si>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</si>
  <si>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</si>
  <si>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</si>
  <si>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</si>
  <si>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</si>
  <si>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</si>
  <si>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</si>
  <si>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</si>
  <si>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</si>
  <si>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</si>
  <si>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</si>
  <si>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</si>
  <si>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</si>
  <si>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</si>
  <si>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</si>
  <si>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</si>
  <si>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</si>
  <si>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</si>
  <si>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</si>
  <si>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</si>
  <si>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</si>
  <si>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</si>
  <si>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</si>
  <si>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</si>
  <si>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</si>
  <si>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</si>
  <si>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</si>
  <si>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</si>
  <si>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</si>
  <si>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</si>
  <si>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</si>
  <si>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</si>
  <si>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</si>
  <si>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</si>
  <si>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</si>
  <si>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</si>
  <si>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</si>
  <si>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</si>
  <si>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</si>
  <si>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</si>
  <si>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</si>
  <si>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</si>
  <si>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</si>
  <si>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</si>
  <si>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</si>
  <si>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</si>
  <si>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</si>
  <si>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</si>
  <si>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</si>
  <si>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</si>
  <si>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</si>
  <si>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</si>
  <si>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</si>
  <si>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</si>
  <si>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</si>
  <si>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</si>
  <si>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</si>
  <si>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</si>
  <si>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</si>
  <si>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</si>
  <si>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</si>
  <si>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</si>
  <si>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</si>
  <si>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</si>
  <si>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</si>
  <si>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</si>
  <si>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</si>
  <si>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</si>
  <si>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</si>
  <si>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</si>
  <si>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</si>
  <si>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</si>
  <si>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</si>
  <si>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</si>
  <si>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</si>
  <si>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</si>
  <si>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</si>
  <si>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</si>
  <si>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</si>
  <si>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</si>
  <si>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</si>
  <si>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</si>
  <si>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</si>
  <si>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</si>
  <si>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</si>
  <si>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</si>
  <si>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</si>
  <si>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</si>
  <si>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</si>
  <si>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</si>
  <si>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</si>
  <si>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</si>
  <si>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</si>
  <si>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</si>
  <si>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</si>
  <si>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</si>
  <si>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</si>
  <si>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</si>
  <si>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</si>
  <si>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</si>
  <si>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</si>
  <si>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</si>
  <si>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</si>
  <si>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</si>
  <si>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</si>
  <si>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</si>
  <si>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</si>
  <si>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</si>
  <si>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</si>
  <si>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</si>
  <si>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</si>
  <si>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</si>
  <si>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</si>
  <si>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</si>
  <si>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</si>
  <si>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</si>
  <si>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</si>
  <si>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</si>
  <si>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</si>
  <si>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</si>
  <si>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</si>
  <si>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</si>
  <si>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</si>
  <si>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</si>
  <si>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</si>
  <si>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</si>
  <si>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</si>
  <si>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</si>
  <si>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</si>
  <si>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</si>
  <si>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</si>
  <si>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</si>
  <si>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</si>
  <si>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</si>
  <si>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</si>
  <si>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</si>
  <si>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</si>
  <si>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</si>
  <si>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</si>
  <si>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</si>
  <si>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</si>
  <si>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</si>
  <si>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</si>
  <si>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</si>
  <si>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</si>
  <si>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</si>
  <si>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</si>
  <si>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</si>
  <si>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</si>
  <si>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</si>
  <si>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</si>
  <si>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</si>
  <si>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</si>
  <si>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</si>
  <si>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</si>
  <si>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</si>
  <si>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</si>
  <si>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</si>
  <si>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</si>
  <si>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</si>
  <si>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</si>
  <si>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</si>
  <si>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</si>
  <si>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</si>
  <si>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</si>
  <si>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</si>
  <si>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</si>
  <si>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</si>
  <si>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</si>
  <si>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</si>
  <si>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</si>
  <si>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</si>
  <si>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</si>
  <si>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</si>
  <si>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</si>
  <si>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</si>
  <si>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</si>
  <si>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</si>
  <si>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</si>
  <si>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</si>
  <si>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</si>
  <si>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</si>
  <si>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</si>
  <si>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</si>
  <si>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</si>
  <si>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</si>
  <si>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</si>
  <si>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</si>
  <si>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</si>
  <si>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</si>
  <si>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</si>
  <si>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</si>
  <si>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</si>
  <si>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</si>
  <si>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</si>
  <si>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</si>
  <si>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</si>
  <si>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</si>
  <si>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</si>
  <si>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</si>
  <si>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</si>
  <si>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</si>
  <si>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</si>
  <si>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</si>
  <si>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</si>
  <si>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</si>
  <si>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</si>
  <si>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</si>
  <si>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</si>
  <si>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</si>
  <si>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</si>
  <si>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</si>
  <si>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</si>
  <si>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</si>
  <si>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</si>
  <si>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</si>
  <si>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</si>
  <si>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</si>
  <si>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</si>
  <si>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</si>
  <si>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</si>
  <si>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</si>
  <si>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</si>
  <si>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</si>
  <si>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</si>
  <si>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</si>
  <si>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</si>
  <si>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</si>
  <si>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</si>
  <si>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</si>
  <si>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</si>
  <si>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</si>
  <si>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</si>
  <si>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</si>
  <si>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</si>
  <si>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</si>
  <si>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</si>
  <si>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</si>
  <si>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</si>
  <si>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</si>
  <si>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</si>
  <si>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</si>
  <si>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</si>
  <si>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</si>
  <si>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</si>
  <si>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</si>
  <si>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</si>
  <si>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</si>
  <si>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</si>
  <si>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</si>
  <si>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</si>
  <si>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</si>
  <si>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</si>
  <si>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</si>
  <si>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</si>
  <si>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</si>
  <si>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</si>
  <si>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</si>
  <si>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</si>
  <si>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</si>
  <si>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</si>
  <si>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</si>
  <si>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</si>
  <si>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</si>
  <si>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</si>
  <si>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</si>
  <si>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</si>
  <si>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</si>
  <si>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</si>
  <si>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</si>
  <si>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</si>
  <si>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</si>
  <si>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</si>
  <si>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</si>
  <si>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</si>
  <si>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</si>
  <si>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</si>
  <si>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</si>
  <si>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</si>
  <si>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</si>
  <si>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</si>
  <si>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</si>
  <si>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</si>
  <si>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</si>
  <si>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</si>
  <si>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</si>
  <si>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</si>
  <si>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</si>
  <si>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</si>
  <si>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</si>
  <si>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</si>
  <si>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</si>
  <si>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</si>
  <si>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</si>
  <si>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</si>
  <si>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</si>
  <si>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</si>
  <si>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</si>
  <si>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</si>
  <si>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</si>
  <si>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</si>
  <si>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</si>
  <si>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</si>
  <si>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</si>
  <si>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</si>
  <si>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</si>
  <si>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</si>
  <si>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</si>
  <si>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</si>
  <si>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</si>
  <si>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</si>
  <si>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</si>
  <si>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</si>
  <si>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</si>
  <si>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</si>
  <si>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</si>
  <si>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</si>
  <si>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</si>
  <si>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</si>
  <si>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</si>
  <si>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</si>
  <si>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</si>
  <si>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</si>
  <si>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</si>
  <si>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</si>
  <si>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</si>
  <si>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</si>
  <si>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</si>
  <si>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</si>
  <si>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</si>
  <si>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</si>
  <si>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</si>
  <si>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</si>
  <si>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</si>
  <si>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</si>
  <si>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</si>
  <si>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</si>
  <si>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</si>
  <si>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</si>
  <si>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</si>
  <si>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</si>
  <si>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</si>
  <si>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</si>
  <si>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</si>
  <si>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</si>
  <si>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</si>
  <si>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</si>
  <si>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</si>
  <si>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</si>
  <si>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</si>
  <si>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</si>
  <si>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</si>
  <si>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</si>
  <si>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</si>
  <si>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</si>
  <si>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</si>
  <si>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</si>
  <si>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</si>
  <si>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</si>
  <si>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</si>
  <si>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</si>
  <si>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</si>
  <si>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</si>
  <si>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</si>
  <si>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</si>
  <si>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</si>
  <si>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</si>
  <si>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</si>
  <si>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</si>
  <si>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</si>
  <si>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</si>
  <si>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</si>
  <si>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</si>
  <si>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</si>
  <si>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</si>
  <si>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</si>
  <si>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</si>
  <si>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</si>
  <si>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</si>
  <si>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</si>
  <si>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</si>
  <si>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</si>
  <si>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</si>
  <si>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</si>
  <si>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</si>
  <si>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</si>
  <si>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</si>
  <si>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</si>
  <si>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</si>
  <si>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</si>
  <si>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</si>
  <si>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</si>
  <si>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</si>
  <si>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</si>
  <si>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</si>
  <si>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</si>
  <si>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</si>
  <si>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</si>
  <si>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</si>
  <si>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</si>
  <si>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</si>
  <si>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</si>
  <si>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</si>
  <si>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</si>
  <si>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</si>
  <si>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</si>
  <si>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</si>
  <si>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</si>
  <si>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</si>
  <si>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</si>
  <si>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</si>
  <si>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</si>
  <si>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</si>
  <si>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</si>
  <si>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</si>
  <si>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</si>
  <si>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</si>
  <si>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</si>
  <si>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</si>
  <si>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</si>
  <si>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</si>
  <si>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</si>
  <si>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</si>
  <si>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</si>
  <si>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</si>
  <si>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</si>
  <si>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</si>
  <si>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</si>
  <si>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</si>
  <si>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</si>
  <si>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</si>
  <si>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</si>
  <si>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</si>
  <si>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</si>
  <si>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</si>
  <si>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</si>
  <si>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</si>
  <si>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</si>
  <si>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</si>
  <si>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</si>
  <si>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</si>
  <si>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</si>
  <si>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</si>
  <si>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</si>
  <si>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</si>
  <si>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</si>
  <si>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</si>
  <si>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</si>
  <si>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</si>
  <si>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</si>
  <si>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</si>
  <si>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</si>
  <si>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</si>
  <si>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</si>
  <si>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</si>
  <si>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</si>
  <si>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</si>
  <si>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</si>
  <si>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</si>
  <si>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</si>
  <si>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</si>
  <si>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</si>
  <si>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</si>
  <si>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</si>
  <si>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</si>
  <si>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</si>
  <si>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</si>
  <si>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</si>
  <si>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</si>
  <si>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</si>
  <si>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</si>
  <si>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</si>
  <si>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</si>
  <si>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</si>
  <si>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</si>
  <si>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</si>
  <si>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</si>
  <si>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</si>
  <si>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</si>
  <si>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</si>
  <si>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</si>
  <si>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</si>
  <si>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</si>
  <si>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</si>
  <si>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</si>
  <si>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</si>
  <si>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</si>
  <si>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</si>
  <si>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</si>
  <si>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</si>
  <si>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</si>
  <si>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</si>
  <si>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</si>
  <si>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</si>
  <si>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</si>
  <si>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</si>
  <si>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</si>
  <si>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</si>
  <si>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</si>
  <si>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</si>
  <si>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</si>
  <si>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</si>
  <si>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</si>
  <si>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</si>
  <si>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</si>
  <si>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</si>
  <si>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</si>
  <si>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</si>
  <si>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</si>
  <si>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</si>
  <si>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</si>
  <si>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</si>
  <si>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</si>
  <si>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</si>
  <si>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</si>
  <si>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</si>
  <si>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</si>
  <si>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</si>
  <si>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</si>
  <si>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</si>
  <si>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</si>
  <si>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</si>
  <si>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</si>
  <si>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</si>
  <si>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</si>
  <si>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</si>
  <si>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</si>
  <si>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</si>
  <si>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</si>
  <si>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</si>
  <si>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</si>
  <si>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</si>
  <si>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</si>
  <si>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</si>
  <si>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</si>
  <si>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</si>
  <si>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</si>
  <si>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</si>
  <si>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</si>
  <si>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</si>
  <si>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</si>
  <si>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</si>
  <si>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</si>
  <si>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</si>
  <si>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</si>
  <si>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</si>
  <si>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</si>
  <si>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</si>
  <si>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</si>
  <si>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</si>
  <si>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</si>
  <si>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</si>
  <si>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</si>
  <si>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</si>
  <si>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</si>
  <si>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</si>
  <si>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</si>
  <si>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</si>
  <si>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</si>
  <si>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</si>
  <si>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</si>
  <si>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</si>
  <si>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</si>
  <si>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</si>
  <si>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</si>
  <si>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</si>
  <si>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</si>
  <si>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</si>
  <si>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</si>
  <si>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</si>
  <si>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</si>
  <si>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</si>
  <si>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</si>
  <si>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</si>
  <si>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</si>
  <si>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</si>
  <si>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</si>
  <si>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</si>
  <si>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</si>
  <si>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</si>
  <si>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</si>
  <si>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</si>
  <si>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</si>
  <si>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</si>
  <si>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</si>
  <si>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</si>
  <si>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</si>
  <si>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</si>
  <si>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</si>
  <si>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</si>
  <si>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</si>
  <si>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</si>
  <si>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</si>
  <si>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</si>
  <si>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</si>
  <si>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</si>
  <si>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</si>
  <si>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</si>
  <si>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</si>
  <si>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</si>
  <si>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</si>
  <si>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</si>
  <si>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</si>
  <si>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</si>
  <si>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</si>
  <si>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</si>
  <si>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</si>
  <si>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</si>
  <si>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</si>
  <si>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</si>
  <si>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</si>
  <si>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</si>
  <si>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</si>
  <si>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</si>
  <si>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</si>
  <si>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</si>
  <si>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</si>
  <si>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</si>
  <si>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</si>
  <si>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</si>
  <si>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</si>
  <si>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</si>
  <si>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</si>
  <si>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</si>
  <si>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</si>
  <si>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</si>
  <si>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</si>
  <si>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</si>
  <si>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</si>
  <si>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</si>
  <si>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</si>
  <si>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</si>
  <si>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</si>
  <si>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</si>
  <si>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</si>
  <si>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</si>
  <si>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</si>
  <si>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</si>
  <si>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</si>
  <si>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</si>
  <si>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</si>
  <si>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</si>
  <si>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</si>
  <si>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</si>
  <si>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</si>
  <si>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</si>
  <si>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</si>
  <si>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</si>
  <si>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</si>
  <si>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</si>
  <si>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</si>
  <si>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</si>
  <si>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</si>
  <si>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</si>
  <si>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</si>
  <si>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</si>
  <si>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</si>
  <si>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</si>
  <si>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</si>
  <si>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</si>
  <si>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</si>
  <si>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</si>
  <si>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</si>
  <si>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</si>
  <si>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</si>
  <si>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</si>
  <si>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</si>
  <si>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</si>
  <si>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</si>
  <si>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</si>
  <si>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</si>
  <si>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</si>
  <si>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</si>
  <si>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</si>
  <si>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</si>
  <si>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</si>
  <si>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</si>
  <si>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</si>
  <si>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</si>
  <si>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</si>
  <si>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</si>
  <si>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</si>
  <si>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</si>
  <si>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</si>
  <si>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</si>
  <si>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</si>
  <si>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</si>
  <si>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</si>
  <si>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</si>
  <si>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</si>
  <si>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</si>
  <si>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</si>
  <si>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</si>
  <si>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</si>
  <si>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</si>
  <si>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</si>
  <si>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</si>
  <si>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</si>
  <si>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</si>
  <si>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</si>
  <si>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</si>
  <si>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</si>
  <si>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</si>
  <si>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</si>
  <si>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</si>
  <si>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</si>
  <si>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</si>
  <si>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</si>
  <si>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</si>
  <si>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</si>
  <si>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</si>
  <si>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</si>
  <si>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</si>
  <si>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</si>
  <si>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</si>
  <si>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</si>
  <si>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</si>
  <si>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</si>
  <si>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</si>
  <si>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</si>
  <si>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</si>
  <si>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</si>
  <si>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</si>
  <si>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</si>
  <si>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</si>
  <si>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</si>
  <si>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</si>
  <si>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</si>
  <si>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</si>
  <si>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</si>
  <si>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</si>
  <si>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</si>
  <si>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</si>
  <si>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</si>
  <si>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</si>
  <si>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</si>
  <si>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</si>
  <si>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</si>
  <si>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</si>
  <si>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</si>
  <si>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</si>
  <si>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</si>
  <si>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</si>
  <si>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</si>
  <si>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</si>
  <si>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</si>
  <si>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</si>
  <si>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</si>
  <si>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</si>
  <si>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</si>
  <si>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</si>
  <si>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</si>
  <si>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</si>
  <si>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</si>
  <si>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</si>
  <si>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</si>
  <si>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</si>
  <si>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</si>
  <si>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</si>
  <si>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</si>
  <si>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</si>
  <si>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</si>
  <si>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</si>
  <si>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</si>
  <si>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</si>
  <si>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</si>
  <si>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</si>
  <si>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</si>
  <si>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</si>
  <si>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</si>
  <si>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</si>
  <si>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</si>
  <si>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</si>
  <si>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</si>
  <si>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</si>
  <si>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</si>
  <si>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</si>
  <si>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</si>
  <si>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</si>
  <si>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</si>
  <si>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</si>
  <si>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</si>
  <si>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</si>
  <si>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</si>
  <si>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</si>
  <si>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</si>
  <si>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</si>
  <si>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</si>
  <si>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</si>
  <si>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</si>
  <si>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</si>
  <si>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</si>
  <si>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</si>
  <si>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</si>
  <si>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</si>
  <si>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</si>
  <si>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</si>
  <si>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</si>
  <si>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</si>
  <si>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</si>
  <si>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</si>
  <si>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</si>
  <si>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</si>
  <si>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</si>
  <si>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</si>
  <si>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</si>
  <si>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</si>
  <si>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</si>
  <si>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</si>
  <si>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</si>
  <si>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</si>
  <si>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</si>
  <si>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</si>
  <si>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</si>
  <si>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</si>
  <si>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</si>
  <si>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</si>
  <si>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</si>
  <si>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</si>
  <si>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</si>
  <si>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</si>
  <si>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</si>
  <si>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</si>
  <si>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</si>
  <si>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</si>
  <si>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</si>
  <si>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</si>
  <si>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</si>
  <si>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</si>
  <si>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</si>
  <si>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</si>
  <si>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</si>
  <si>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</si>
  <si>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</si>
  <si>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</si>
  <si>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</si>
  <si>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</si>
  <si>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</si>
  <si>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</si>
  <si>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</si>
  <si>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</si>
  <si>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</si>
  <si>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</si>
  <si>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</si>
  <si>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</si>
  <si>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</si>
  <si>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</si>
  <si>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</si>
  <si>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</si>
  <si>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</si>
  <si>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</si>
  <si>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</si>
  <si>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</si>
  <si>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</si>
  <si>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</si>
  <si>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</si>
  <si>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</si>
  <si>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</si>
  <si>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</si>
  <si>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</si>
  <si>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</si>
  <si>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</si>
  <si>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</si>
  <si>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</si>
  <si>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</si>
  <si>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</si>
  <si>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</si>
  <si>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</si>
  <si>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</si>
  <si>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</si>
  <si>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</si>
  <si>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</si>
  <si>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</si>
  <si>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</si>
  <si>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</si>
  <si>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</si>
  <si>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</si>
  <si>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</si>
  <si>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</si>
  <si>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</si>
  <si>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</si>
  <si>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</si>
  <si>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</si>
  <si>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</si>
  <si>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</si>
  <si>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</si>
  <si>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</si>
  <si>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</si>
  <si>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</si>
  <si>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</si>
  <si>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</si>
  <si>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</si>
  <si>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</si>
  <si>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</si>
  <si>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</si>
  <si>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</si>
  <si>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</si>
  <si>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</si>
  <si>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</si>
  <si>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</si>
  <si>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</si>
  <si>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</si>
  <si>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</si>
  <si>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</si>
  <si>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</si>
  <si>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</si>
  <si>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</si>
  <si>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</si>
  <si>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</si>
  <si>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</si>
  <si>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</si>
  <si>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</si>
  <si>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</si>
  <si>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</si>
  <si>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</si>
  <si>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</si>
  <si>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</si>
  <si>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</si>
  <si>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</si>
  <si>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</si>
  <si>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</si>
  <si>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</si>
  <si>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</si>
  <si>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</si>
  <si>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</si>
  <si>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</si>
  <si>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</si>
  <si>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</si>
  <si>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</si>
  <si>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</si>
  <si>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</si>
  <si>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</si>
  <si>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</si>
  <si>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</si>
  <si>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</si>
  <si>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</si>
  <si>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</si>
  <si>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</si>
  <si>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</si>
  <si>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</si>
  <si>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</si>
  <si>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</si>
  <si>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</si>
  <si>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</si>
  <si>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</si>
  <si>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</si>
  <si>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</si>
  <si>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</si>
  <si>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</si>
  <si>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</si>
  <si>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</si>
  <si>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</si>
  <si>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</si>
  <si>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</si>
  <si>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</si>
  <si>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</si>
  <si>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</si>
  <si>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</si>
  <si>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</si>
  <si>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</si>
  <si>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</si>
  <si>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</si>
  <si>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</si>
  <si>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</si>
  <si>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</si>
  <si>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</si>
  <si>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</si>
  <si>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</si>
  <si>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</si>
  <si>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</si>
  <si>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</si>
  <si>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</si>
  <si>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</si>
  <si>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</si>
  <si>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</si>
  <si>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</si>
  <si>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</si>
  <si>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</si>
  <si>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</si>
  <si>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</si>
  <si>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</si>
  <si>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</si>
  <si>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</si>
  <si>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</si>
  <si>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</si>
  <si>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</si>
  <si>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</si>
  <si>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</si>
  <si>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</si>
  <si>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</si>
  <si>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</si>
  <si>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</si>
  <si>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</si>
  <si>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</si>
  <si>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</si>
  <si>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</si>
  <si>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</si>
  <si>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</si>
  <si>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</si>
  <si>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</si>
  <si>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</si>
  <si>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</si>
  <si>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</si>
  <si>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</si>
  <si>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</si>
  <si>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</si>
  <si>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</si>
  <si>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</si>
  <si>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</si>
  <si>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</si>
  <si>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</si>
  <si>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</si>
  <si>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</si>
  <si>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</si>
  <si>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</si>
  <si>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</si>
  <si>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</si>
  <si>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</si>
  <si>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</si>
  <si>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</si>
  <si>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</si>
  <si>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</si>
  <si>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</si>
  <si>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</si>
  <si>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</si>
  <si>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</si>
  <si>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</si>
  <si>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</si>
  <si>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</si>
  <si>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</si>
  <si>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</si>
  <si>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</si>
  <si>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</si>
  <si>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</si>
  <si>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</si>
  <si>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</si>
  <si>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</si>
  <si>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</si>
  <si>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</si>
  <si>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</si>
  <si>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</si>
  <si>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</si>
  <si>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</si>
  <si>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</si>
  <si>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</si>
  <si>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</si>
  <si>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</si>
  <si>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</si>
  <si>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</si>
  <si>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</si>
  <si>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</si>
  <si>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</si>
  <si>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</si>
  <si>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</si>
  <si>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</si>
  <si>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</si>
  <si>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</si>
  <si>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</si>
  <si>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</si>
  <si>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</si>
  <si>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</si>
  <si>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</si>
  <si>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</si>
  <si>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</si>
  <si>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</si>
  <si>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</si>
  <si>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</si>
  <si>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</si>
  <si>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</si>
  <si>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</si>
  <si>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</si>
  <si>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</si>
  <si>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</si>
  <si>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</si>
  <si>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</si>
  <si>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</si>
  <si>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</si>
  <si>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</si>
  <si>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</si>
  <si>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</si>
  <si>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</si>
  <si>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</si>
  <si>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</si>
  <si>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</si>
  <si>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</si>
  <si>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</si>
  <si>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</si>
  <si>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</si>
  <si>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</si>
  <si>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</si>
  <si>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</si>
  <si>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</si>
  <si>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</si>
  <si>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</si>
  <si>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</si>
  <si>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</si>
  <si>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</si>
  <si>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</si>
  <si>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</si>
  <si>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</si>
  <si>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</si>
  <si>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</si>
  <si>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</si>
  <si>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</si>
  <si>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</si>
  <si>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</si>
  <si>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</si>
  <si>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</si>
  <si>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</si>
  <si>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</si>
  <si>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</si>
  <si>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</si>
  <si>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</si>
  <si>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</si>
  <si>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</si>
  <si>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</si>
  <si>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</si>
  <si>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</si>
  <si>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</si>
  <si>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</si>
  <si>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</si>
  <si>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</si>
  <si>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</si>
  <si>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</si>
  <si>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</si>
  <si>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</si>
  <si>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</si>
  <si>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</si>
  <si>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</si>
  <si>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</si>
  <si>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</si>
  <si>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</si>
  <si>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</si>
  <si>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</si>
  <si>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</si>
  <si>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</si>
  <si>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</si>
  <si>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</si>
  <si>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</si>
  <si>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</si>
  <si>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</si>
  <si>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</si>
  <si>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</si>
  <si>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</si>
  <si>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</si>
  <si>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</si>
  <si>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</si>
  <si>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</si>
  <si>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</si>
  <si>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</si>
  <si>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</si>
  <si>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</si>
  <si>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</si>
  <si>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</si>
  <si>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</si>
  <si>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</si>
  <si>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</si>
  <si>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</si>
  <si>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</si>
  <si>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</si>
  <si>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</si>
  <si>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</si>
  <si>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</si>
  <si>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</si>
  <si>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</si>
  <si>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</si>
  <si>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</si>
  <si>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</si>
  <si>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</si>
  <si>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</si>
  <si>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</si>
  <si>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</si>
  <si>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</si>
  <si>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</si>
  <si>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</si>
  <si>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</si>
  <si>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</si>
  <si>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</si>
  <si>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</si>
  <si>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</si>
  <si>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</si>
  <si>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</si>
  <si>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</si>
  <si>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</si>
  <si>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</si>
  <si>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</si>
  <si>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</si>
  <si>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</si>
  <si>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</si>
  <si>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</si>
  <si>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</si>
  <si>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</si>
  <si>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</si>
  <si>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</si>
  <si>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</si>
  <si>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</si>
  <si>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</si>
  <si>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</si>
  <si>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</si>
  <si>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</si>
  <si>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</si>
  <si>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</si>
  <si>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</si>
  <si>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</si>
  <si>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</si>
  <si>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</si>
  <si>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</si>
  <si>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</si>
  <si>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</si>
  <si>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</si>
  <si>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</si>
  <si>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</si>
  <si>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</si>
  <si>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</si>
  <si>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</si>
  <si>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</si>
  <si>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</si>
  <si>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</si>
  <si>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</si>
  <si>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</si>
  <si>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</si>
  <si>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</si>
  <si>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</si>
  <si>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</si>
  <si>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</si>
  <si>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</si>
  <si>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</si>
  <si>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</si>
  <si>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</si>
  <si>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</si>
  <si>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</si>
  <si>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</si>
  <si>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</si>
  <si>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</si>
  <si>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</si>
  <si>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</si>
  <si>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</si>
  <si>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</si>
  <si>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</si>
  <si>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</si>
  <si>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</si>
  <si>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</si>
  <si>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</si>
  <si>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</si>
  <si>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</si>
  <si>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</si>
  <si>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</si>
  <si>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</si>
  <si>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</si>
  <si>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</si>
  <si>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</si>
  <si>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</si>
  <si>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</si>
  <si>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</si>
  <si>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</si>
  <si>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</si>
  <si>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</si>
  <si>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</si>
  <si>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</si>
  <si>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</si>
  <si>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</si>
  <si>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</si>
  <si>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</si>
  <si>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</si>
  <si>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</si>
  <si>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</si>
  <si>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</si>
  <si>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</si>
  <si>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</si>
  <si>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</si>
  <si>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</si>
  <si>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</si>
  <si>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</si>
  <si>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</si>
  <si>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</si>
  <si>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</si>
  <si>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</si>
  <si>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</si>
  <si>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</si>
  <si>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</si>
  <si>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</si>
  <si>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</si>
  <si>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</si>
  <si>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</si>
  <si>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</si>
  <si>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</si>
  <si>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</si>
  <si>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</si>
  <si>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</si>
  <si>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</si>
  <si>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</si>
  <si>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</si>
  <si>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</si>
  <si>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</si>
  <si>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</si>
  <si>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</si>
  <si>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</si>
  <si>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</si>
  <si>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</si>
  <si>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</si>
  <si>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</si>
  <si>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</si>
  <si>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</si>
  <si>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</si>
  <si>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</si>
  <si>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</si>
  <si>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</si>
  <si>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</si>
  <si>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</si>
  <si>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</si>
  <si>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</si>
  <si>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</si>
  <si>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</si>
  <si>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</si>
  <si>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</si>
  <si>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</si>
  <si>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</si>
  <si>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</si>
  <si>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</si>
  <si>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</si>
  <si>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</si>
  <si>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</si>
  <si>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</si>
  <si>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</si>
  <si>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</si>
  <si>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</si>
  <si>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</si>
  <si>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</si>
  <si>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</si>
  <si>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</si>
  <si>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</si>
  <si>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</si>
  <si>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</si>
  <si>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</si>
  <si>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</si>
  <si>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</si>
  <si>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</si>
  <si>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</si>
  <si>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</si>
  <si>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</si>
  <si>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</si>
  <si>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</si>
  <si>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</si>
  <si>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</si>
  <si>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</si>
  <si>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</si>
  <si>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</si>
  <si>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</si>
  <si>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</si>
  <si>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</si>
  <si>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</si>
  <si>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</si>
  <si>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</si>
  <si>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</si>
  <si>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</si>
  <si>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</si>
  <si>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</si>
  <si>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</si>
  <si>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</si>
  <si>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</si>
  <si>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</si>
  <si>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</si>
  <si>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</si>
  <si>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</si>
  <si>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</si>
  <si>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</si>
  <si>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</si>
  <si>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</si>
  <si>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</si>
  <si>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</si>
  <si>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</si>
  <si>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</si>
  <si>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</si>
  <si>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</si>
  <si>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</si>
  <si>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</si>
  <si>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</si>
  <si>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</si>
  <si>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</si>
  <si>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</si>
  <si>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</si>
  <si>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</si>
  <si>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</si>
  <si>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</si>
  <si>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</si>
  <si>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</si>
  <si>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</si>
  <si>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</si>
  <si>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</si>
  <si>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</si>
  <si>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</si>
  <si>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</si>
  <si>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</si>
  <si>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</si>
  <si>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</si>
  <si>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</si>
  <si>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</si>
  <si>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</si>
  <si>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</si>
  <si>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</si>
  <si>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</si>
  <si>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</si>
  <si>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</si>
  <si>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</si>
  <si>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</si>
  <si>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</si>
  <si>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</si>
  <si>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</si>
  <si>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</si>
  <si>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</si>
  <si>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</si>
  <si>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</si>
  <si>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</si>
  <si>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</si>
  <si>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</si>
  <si>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</si>
  <si>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</si>
  <si>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</si>
  <si>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</si>
  <si>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</si>
  <si>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</si>
  <si>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</si>
  <si>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</si>
  <si>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</si>
  <si>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</si>
  <si>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</si>
  <si>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</si>
  <si>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</si>
  <si>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</si>
  <si>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</si>
  <si>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</si>
  <si>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</si>
  <si>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</si>
  <si>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</si>
  <si>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</si>
  <si>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</si>
  <si>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</si>
  <si>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</si>
  <si>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</si>
  <si>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</si>
  <si>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</si>
  <si>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</si>
  <si>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</si>
  <si>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</si>
  <si>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</si>
  <si>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</si>
  <si>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</si>
  <si>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</si>
  <si>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</si>
  <si>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</si>
  <si>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</si>
  <si>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</si>
  <si>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</si>
  <si>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</si>
  <si>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</si>
  <si>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</si>
  <si>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</si>
  <si>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</si>
  <si>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</si>
  <si>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</si>
  <si>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</si>
  <si>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</si>
  <si>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</si>
  <si>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</si>
  <si>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</si>
  <si>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</si>
  <si>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</si>
  <si>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</si>
  <si>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</si>
  <si>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</si>
  <si>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</si>
  <si>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</si>
  <si>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</si>
  <si>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</si>
  <si>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</si>
  <si>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</si>
  <si>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</si>
  <si>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</si>
  <si>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</si>
  <si>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</si>
  <si>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</si>
  <si>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</si>
  <si>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</si>
  <si>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</si>
  <si>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</si>
  <si>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</si>
  <si>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</si>
  <si>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</si>
  <si>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</si>
  <si>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</si>
  <si>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</si>
  <si>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</si>
  <si>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</si>
  <si>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</si>
  <si>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</si>
  <si>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</si>
  <si>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</si>
  <si>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</si>
  <si>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</si>
  <si>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</si>
  <si>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</si>
  <si>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</si>
  <si>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</si>
  <si>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</si>
  <si>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</si>
  <si>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</si>
  <si>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</si>
  <si>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</si>
  <si>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</si>
  <si>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</si>
  <si>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</si>
  <si>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</si>
  <si>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</si>
  <si>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</si>
  <si>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</si>
  <si>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</si>
  <si>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</si>
  <si>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</si>
  <si>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</si>
  <si>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</si>
  <si>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</si>
  <si>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</si>
  <si>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</si>
  <si>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</si>
  <si>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</si>
  <si>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</si>
  <si>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</si>
  <si>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</si>
  <si>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</si>
  <si>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</si>
  <si>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</si>
  <si>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</si>
  <si>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</si>
  <si>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</si>
  <si>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</si>
  <si>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</si>
  <si>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</si>
  <si>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</si>
  <si>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</si>
  <si>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</si>
  <si>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</si>
  <si>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</si>
  <si>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</si>
  <si>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</si>
  <si>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</si>
  <si>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</si>
  <si>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</si>
  <si>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</si>
  <si>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</si>
  <si>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</si>
  <si>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</si>
  <si>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</si>
  <si>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</si>
  <si>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</si>
  <si>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</si>
  <si>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</si>
  <si>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</si>
  <si>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</si>
  <si>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</si>
  <si>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</si>
  <si>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</si>
  <si>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</si>
  <si>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</si>
  <si>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</si>
  <si>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</si>
  <si>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</si>
  <si>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</si>
  <si>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</si>
  <si>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</si>
  <si>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</si>
  <si>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</si>
  <si>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</si>
  <si>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</si>
  <si>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</si>
  <si>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</si>
  <si>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</si>
  <si>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</si>
  <si>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</si>
  <si>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</si>
  <si>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</si>
  <si>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</si>
  <si>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</si>
  <si>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</si>
  <si>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</si>
  <si>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</si>
  <si>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</si>
  <si>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</si>
  <si>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</si>
  <si>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</si>
  <si>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</si>
  <si>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</si>
  <si>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</si>
  <si>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</si>
  <si>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</si>
  <si>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</si>
  <si>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</si>
  <si>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</si>
  <si>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</si>
  <si>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</si>
  <si>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</si>
  <si>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</si>
  <si>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</si>
  <si>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</si>
  <si>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</si>
  <si>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</si>
  <si>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</si>
  <si>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</si>
  <si>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</si>
  <si>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</si>
  <si>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</si>
  <si>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</si>
  <si>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</si>
  <si>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</si>
  <si>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</si>
  <si>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</si>
  <si>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</si>
  <si>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</si>
  <si>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</si>
  <si>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</si>
  <si>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</si>
  <si>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</si>
  <si>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</si>
  <si>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</si>
  <si>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</si>
  <si>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</si>
  <si>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</si>
  <si>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</si>
  <si>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</si>
  <si>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</si>
  <si>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</si>
  <si>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</si>
  <si>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</si>
  <si>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</si>
  <si>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</si>
  <si>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</si>
  <si>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</si>
  <si>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</si>
  <si>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</si>
  <si>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</si>
  <si>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</si>
  <si>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</si>
  <si>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</si>
  <si>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</si>
  <si>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</si>
  <si>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</si>
  <si>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</si>
  <si>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</si>
  <si>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</si>
  <si>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</si>
  <si>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</si>
  <si>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</si>
  <si>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</si>
  <si>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</si>
  <si>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</si>
  <si>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</si>
  <si>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</si>
  <si>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</si>
  <si>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</si>
  <si>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</si>
  <si>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</si>
  <si>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</si>
  <si>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</si>
  <si>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</si>
  <si>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</si>
  <si>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</si>
  <si>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</si>
  <si>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</si>
  <si>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</si>
  <si>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</si>
  <si>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</si>
  <si>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</si>
  <si>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</si>
  <si>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</si>
  <si>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</si>
  <si>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</si>
  <si>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</si>
  <si>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</si>
  <si>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</si>
  <si>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</si>
  <si>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</si>
  <si>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</si>
  <si>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</si>
  <si>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</si>
  <si>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</si>
  <si>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</si>
  <si>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</si>
  <si>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</si>
  <si>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</si>
  <si>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</si>
  <si>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</si>
  <si>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</si>
  <si>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</si>
  <si>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</si>
  <si>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</si>
  <si>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</si>
  <si>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</si>
  <si>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</si>
  <si>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</si>
  <si>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</si>
  <si>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</si>
  <si>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</si>
  <si>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</si>
  <si>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</si>
  <si>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</si>
  <si>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</si>
  <si>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</si>
  <si>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</si>
  <si>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</si>
  <si>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</si>
  <si>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</si>
  <si>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</si>
  <si>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</si>
  <si>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</si>
  <si>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</si>
  <si>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</si>
  <si>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</si>
  <si>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</si>
  <si>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</si>
  <si>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</si>
  <si>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</si>
  <si>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</si>
  <si>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</si>
  <si>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</si>
  <si>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</si>
  <si>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</si>
  <si>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</si>
  <si>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</si>
  <si>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</si>
  <si>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</si>
  <si>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</si>
  <si>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</si>
  <si>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</si>
  <si>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</si>
  <si>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</si>
  <si>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</si>
  <si>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</si>
  <si>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</si>
  <si>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</si>
  <si>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</si>
  <si>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</si>
  <si>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</si>
  <si>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</si>
  <si>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</si>
  <si>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</si>
  <si>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</si>
  <si>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</si>
  <si>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</si>
  <si>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</si>
  <si>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</si>
  <si>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</si>
  <si>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</si>
  <si>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</si>
  <si>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</si>
  <si>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</si>
  <si>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</si>
  <si>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</si>
  <si>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</si>
  <si>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</si>
  <si>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</si>
  <si>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</si>
  <si>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</si>
  <si>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</si>
  <si>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</si>
  <si>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</si>
  <si>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</si>
  <si>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</si>
  <si>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</si>
  <si>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</si>
  <si>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</si>
  <si>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</si>
  <si>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</si>
  <si>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</si>
  <si>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</si>
  <si>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</si>
  <si>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</si>
  <si>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</si>
  <si>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</si>
  <si>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</si>
  <si>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</si>
  <si>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</si>
  <si>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</si>
  <si>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</si>
  <si>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</si>
  <si>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</si>
  <si>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</si>
  <si>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</si>
  <si>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</si>
  <si>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</si>
  <si>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</si>
  <si>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</si>
  <si>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</si>
  <si>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</si>
  <si>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</si>
  <si>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</si>
  <si>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</si>
  <si>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</si>
  <si>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</si>
  <si>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</si>
  <si>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</si>
  <si>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</si>
  <si>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</si>
  <si>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</si>
  <si>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</si>
  <si>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</si>
  <si>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</si>
  <si>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</si>
  <si>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</si>
  <si>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</si>
  <si>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</si>
  <si>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</si>
  <si>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</si>
  <si>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</si>
  <si>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</si>
  <si>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</si>
  <si>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</si>
  <si>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</si>
  <si>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</si>
  <si>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</si>
  <si>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</si>
  <si>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</si>
  <si>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</si>
  <si>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</si>
  <si>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</si>
  <si>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</si>
  <si>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</si>
  <si>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</si>
  <si>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</si>
  <si>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</si>
  <si>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</si>
  <si>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</si>
  <si>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</si>
  <si>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</si>
  <si>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</si>
  <si>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</si>
  <si>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</si>
  <si>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</si>
  <si>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</si>
  <si>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</si>
  <si>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</si>
  <si>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</si>
  <si>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</si>
  <si>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</si>
  <si>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</si>
  <si>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</si>
  <si>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</si>
  <si>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</si>
  <si>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</si>
  <si>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</si>
  <si>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</si>
  <si>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</si>
  <si>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</si>
  <si>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</si>
  <si>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</si>
  <si>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</si>
  <si>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</si>
  <si>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</si>
  <si>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</si>
  <si>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</si>
  <si>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</si>
  <si>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</si>
  <si>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</si>
  <si>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</si>
  <si>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</si>
  <si>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</si>
  <si>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</si>
  <si>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</si>
  <si>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</si>
  <si>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</si>
  <si>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</si>
  <si>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</si>
  <si>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</si>
  <si>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</si>
  <si>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</si>
  <si>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</si>
  <si>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</si>
  <si>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</si>
  <si>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</si>
  <si>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</si>
  <si>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</si>
  <si>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</si>
  <si>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</si>
  <si>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</si>
  <si>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</si>
  <si>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</si>
  <si>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</si>
  <si>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</si>
  <si>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</si>
  <si>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</si>
  <si>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</si>
  <si>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</si>
  <si>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</si>
  <si>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</si>
  <si>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</si>
  <si>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</si>
  <si>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</si>
  <si>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</si>
  <si>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</si>
  <si>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</si>
  <si>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</si>
  <si>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</si>
  <si>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</si>
  <si>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</si>
  <si>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</si>
  <si>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</si>
  <si>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</si>
  <si>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</si>
  <si>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</si>
  <si>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</si>
  <si>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</si>
  <si>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</si>
  <si>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</si>
  <si>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</si>
  <si>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</si>
  <si>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</si>
  <si>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</si>
  <si>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</si>
  <si>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</si>
  <si>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</si>
  <si>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</si>
  <si>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</si>
  <si>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</si>
  <si>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</si>
  <si>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</si>
  <si>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</si>
  <si>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</si>
  <si>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</si>
  <si>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</si>
  <si>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</si>
  <si>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</si>
  <si>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</si>
  <si>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</si>
  <si>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</si>
  <si>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</si>
  <si>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</si>
  <si>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</si>
  <si>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</si>
  <si>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</si>
  <si>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</si>
  <si>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</si>
  <si>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</si>
  <si>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</si>
  <si>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</si>
  <si>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</si>
  <si>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</si>
  <si>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</si>
  <si>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</si>
  <si>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</si>
  <si>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</si>
  <si>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</si>
  <si>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</si>
  <si>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</si>
  <si>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</si>
  <si>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</si>
  <si>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</si>
  <si>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</si>
  <si>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</si>
  <si>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</si>
  <si>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</si>
  <si>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</si>
  <si>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</si>
  <si>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</si>
  <si>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</si>
  <si>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</si>
  <si>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</si>
  <si>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</si>
  <si>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</si>
  <si>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</si>
  <si>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</si>
  <si>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</si>
  <si>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</si>
  <si>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</si>
  <si>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</si>
  <si>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</si>
  <si>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</si>
  <si>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</si>
  <si>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</si>
  <si>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</si>
  <si>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</si>
  <si>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</si>
  <si>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</si>
  <si>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</si>
  <si>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</si>
  <si>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</si>
  <si>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</si>
  <si>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</si>
  <si>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</si>
  <si>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</si>
  <si>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</si>
  <si>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</si>
  <si>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</si>
  <si>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</si>
  <si>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</si>
  <si>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</si>
  <si>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</si>
  <si>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</si>
  <si>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</si>
  <si>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</si>
  <si>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</si>
  <si>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</si>
  <si>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</si>
  <si>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</si>
  <si>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</si>
  <si>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</si>
  <si>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</si>
  <si>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</si>
  <si>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</si>
  <si>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</si>
  <si>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</si>
  <si>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</si>
  <si>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</si>
  <si>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</si>
  <si>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</si>
  <si>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</si>
  <si>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</si>
  <si>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</si>
  <si>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</si>
  <si>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</si>
  <si>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</si>
  <si>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</si>
  <si>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</si>
  <si>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</si>
  <si>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</si>
  <si>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</si>
  <si>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</si>
  <si>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</si>
  <si>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</si>
  <si>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</si>
  <si>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</si>
  <si>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</si>
  <si>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</si>
  <si>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</si>
  <si>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</si>
  <si>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</si>
  <si>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</si>
  <si>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</si>
  <si>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</si>
  <si>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</si>
  <si>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</si>
  <si>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</si>
  <si>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</si>
  <si>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</si>
  <si>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</si>
  <si>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</si>
  <si>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</si>
  <si>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</si>
  <si>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</si>
  <si>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</si>
  <si>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</si>
  <si>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</si>
  <si>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</si>
  <si>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</si>
  <si>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</si>
  <si>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</si>
  <si>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</si>
  <si>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</si>
  <si>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</si>
  <si>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</si>
  <si>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</si>
  <si>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</si>
  <si>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</si>
  <si>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</si>
  <si>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</si>
  <si>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</si>
  <si>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</si>
  <si>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</si>
  <si>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</si>
  <si>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</si>
  <si>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</si>
  <si>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</si>
  <si>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</si>
  <si>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</si>
  <si>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</si>
  <si>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</si>
  <si>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</si>
  <si>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</si>
  <si>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</si>
  <si>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</si>
  <si>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</si>
  <si>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</si>
  <si>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</si>
  <si>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</si>
  <si>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</si>
  <si>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</si>
  <si>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</si>
  <si>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</si>
  <si>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</si>
  <si>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</si>
  <si>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</si>
  <si>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</si>
  <si>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</si>
  <si>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</si>
  <si>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</si>
  <si>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</si>
  <si>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</si>
  <si>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</si>
  <si>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</si>
  <si>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</si>
  <si>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</si>
  <si>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</si>
  <si>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</si>
  <si>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</si>
  <si>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</si>
  <si>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</si>
  <si>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</si>
  <si>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</si>
  <si>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</si>
  <si>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</si>
  <si>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</si>
  <si>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</si>
  <si>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</si>
  <si>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</si>
  <si>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</si>
  <si>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</si>
  <si>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</si>
  <si>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</si>
  <si>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</si>
  <si>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</si>
  <si>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</si>
  <si>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</si>
  <si>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</si>
  <si>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</si>
  <si>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</si>
  <si>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</si>
  <si>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</si>
  <si>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</si>
  <si>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</si>
  <si>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</si>
  <si>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</si>
  <si>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</si>
  <si>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</si>
  <si>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</si>
  <si>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</si>
  <si>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</si>
  <si>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</si>
  <si>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</si>
  <si>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</si>
  <si>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</si>
  <si>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</si>
  <si>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</si>
  <si>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</si>
  <si>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</si>
  <si>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</si>
  <si>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</si>
  <si>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</si>
  <si>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</si>
  <si>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</si>
  <si>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</si>
  <si>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</si>
  <si>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</si>
  <si>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</si>
  <si>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</si>
  <si>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</si>
  <si>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</si>
  <si>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</si>
  <si>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</si>
  <si>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</si>
  <si>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</si>
  <si>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</si>
  <si>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</si>
  <si>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</si>
  <si>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</si>
  <si>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</si>
  <si>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</si>
  <si>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</si>
  <si>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</si>
  <si>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</si>
  <si>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</si>
  <si>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</si>
  <si>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</si>
  <si>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</si>
  <si>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</si>
  <si>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</si>
  <si>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</si>
  <si>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</si>
  <si>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</si>
  <si>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</si>
  <si>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</si>
  <si>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</si>
  <si>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</si>
  <si>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</si>
  <si>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</si>
  <si>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</si>
  <si>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</si>
  <si>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</si>
  <si>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</si>
  <si>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</si>
  <si>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</si>
  <si>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</si>
  <si>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</si>
  <si>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</si>
  <si>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</si>
  <si>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</si>
  <si>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</si>
  <si>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</si>
  <si>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</si>
  <si>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</si>
  <si>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</si>
  <si>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</si>
  <si>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</si>
  <si>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</si>
  <si>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</si>
  <si>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</si>
  <si>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</si>
  <si>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</si>
  <si>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</si>
  <si>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</si>
  <si>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</si>
  <si>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</si>
  <si>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</si>
  <si>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</si>
  <si>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</si>
  <si>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</si>
  <si>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</si>
  <si>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</si>
  <si>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</si>
  <si>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</si>
  <si>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</si>
  <si>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</si>
  <si>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</si>
  <si>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</si>
  <si>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</si>
  <si>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</si>
  <si>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</si>
  <si>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</si>
  <si>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</si>
  <si>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</si>
  <si>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</si>
  <si>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</si>
  <si>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</si>
  <si>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</si>
  <si>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</si>
  <si>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</si>
  <si>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</si>
  <si>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</si>
  <si>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</si>
  <si>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</si>
  <si>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</si>
  <si>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</si>
  <si>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</si>
  <si>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</si>
  <si>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</si>
  <si>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</si>
  <si>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</si>
  <si>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</si>
  <si>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</si>
  <si>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</si>
  <si>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</si>
  <si>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</si>
  <si>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</si>
  <si>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</si>
  <si>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</si>
  <si>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</si>
  <si>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</si>
  <si>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</si>
  <si>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</si>
  <si>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</si>
  <si>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</si>
  <si>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</si>
  <si>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</si>
  <si>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</si>
  <si>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</si>
  <si>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</si>
  <si>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</si>
  <si>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</si>
  <si>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</si>
  <si>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</si>
  <si>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</si>
  <si>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</si>
  <si>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</si>
  <si>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</si>
  <si>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</si>
  <si>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</si>
  <si>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</si>
  <si>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</si>
  <si>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</si>
  <si>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</si>
  <si>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</si>
  <si>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</si>
  <si>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</si>
  <si>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</si>
  <si>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</si>
  <si>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</si>
  <si>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</si>
  <si>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</si>
  <si>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</si>
  <si>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</si>
  <si>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</si>
  <si>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</si>
  <si>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</si>
  <si>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</si>
  <si>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</si>
  <si>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</si>
  <si>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</si>
  <si>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</si>
  <si>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</si>
  <si>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</si>
  <si>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</si>
  <si>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</si>
  <si>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</si>
  <si>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</si>
  <si>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</si>
  <si>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</si>
  <si>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</si>
  <si>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</si>
  <si>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</si>
  <si>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</si>
  <si>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</si>
  <si>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</si>
  <si>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</si>
  <si>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</si>
  <si>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</si>
  <si>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</si>
  <si>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</si>
  <si>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</si>
  <si>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</si>
  <si>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</si>
  <si>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</si>
  <si>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</si>
  <si>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</si>
  <si>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</si>
  <si>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</si>
  <si>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</si>
  <si>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</si>
  <si>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</si>
  <si>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</si>
  <si>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</si>
  <si>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</si>
  <si>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</si>
  <si>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</si>
  <si>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</si>
  <si>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</si>
  <si>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</si>
  <si>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</si>
  <si>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</si>
  <si>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</si>
  <si>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</si>
  <si>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</si>
  <si>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</si>
  <si>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</si>
  <si>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</si>
  <si>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</si>
  <si>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</si>
  <si>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</si>
  <si>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</si>
  <si>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</si>
  <si>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</si>
  <si>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</si>
  <si>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</si>
  <si>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</si>
  <si>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</si>
  <si>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</si>
  <si>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</si>
  <si>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</si>
  <si>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</si>
  <si>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</si>
  <si>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</si>
  <si>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</si>
  <si>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</si>
  <si>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</si>
  <si>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</si>
  <si>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</si>
  <si>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</si>
  <si>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</si>
  <si>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</si>
  <si>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</si>
  <si>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</si>
  <si>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</si>
  <si>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</si>
  <si>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</si>
  <si>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</si>
  <si>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</si>
  <si>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</si>
  <si>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</si>
  <si>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</si>
  <si>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</si>
  <si>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</si>
  <si>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</si>
  <si>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</si>
  <si>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</si>
  <si>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</si>
  <si>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</si>
  <si>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</si>
  <si>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</si>
  <si>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</si>
  <si>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</si>
  <si>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</si>
  <si>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</si>
  <si>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</si>
  <si>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</si>
  <si>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</si>
  <si>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</si>
  <si>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</si>
  <si>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</si>
  <si>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</si>
  <si>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</si>
  <si>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</si>
  <si>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</si>
  <si>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</si>
  <si>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</si>
  <si>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</si>
  <si>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</si>
  <si>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</si>
  <si>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</si>
  <si>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</si>
  <si>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</si>
  <si>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</si>
  <si>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</si>
  <si>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</si>
  <si>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</si>
  <si>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</si>
  <si>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</si>
  <si>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</si>
  <si>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</si>
  <si>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</si>
  <si>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</si>
  <si>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</si>
  <si>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</si>
  <si>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</si>
  <si>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</si>
  <si>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</si>
  <si>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</si>
  <si>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</si>
  <si>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</si>
  <si>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</si>
  <si>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</si>
  <si>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</si>
  <si>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</si>
  <si>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</si>
  <si>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</si>
  <si>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</si>
  <si>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</si>
  <si>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</si>
  <si>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</si>
  <si>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</si>
  <si>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</si>
  <si>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</si>
  <si>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</si>
  <si>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</si>
  <si>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</si>
  <si>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</si>
  <si>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</si>
  <si>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</si>
  <si>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</si>
  <si>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</si>
  <si>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</si>
  <si>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</si>
  <si>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</si>
  <si>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</si>
  <si>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</si>
  <si>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</si>
  <si>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</si>
  <si>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</si>
  <si>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</si>
  <si>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</si>
  <si>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</si>
  <si>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</si>
  <si>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</si>
  <si>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</si>
  <si>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</si>
  <si>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</si>
  <si>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</si>
  <si>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</si>
  <si>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</si>
  <si>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</si>
  <si>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</si>
  <si>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</si>
  <si>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</si>
  <si>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</si>
  <si>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</si>
  <si>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</si>
  <si>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</si>
  <si>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</si>
  <si>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</si>
  <si>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</si>
  <si>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</si>
  <si>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</si>
  <si>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</si>
  <si>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</si>
  <si>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</si>
  <si>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</si>
  <si>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</si>
  <si>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</si>
  <si>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</si>
  <si>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</si>
  <si>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</si>
  <si>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</si>
  <si>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</si>
  <si>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</si>
  <si>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</si>
  <si>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</si>
  <si>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</si>
  <si>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</si>
  <si>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</si>
  <si>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</si>
  <si>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</si>
  <si>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</si>
  <si>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</si>
  <si>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</si>
  <si>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</si>
  <si>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</si>
  <si>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</si>
  <si>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</si>
  <si>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</si>
  <si>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</si>
  <si>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</si>
  <si>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</si>
  <si>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</si>
  <si>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</si>
  <si>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</si>
  <si>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</si>
  <si>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</si>
  <si>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</si>
  <si>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</si>
  <si>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</si>
  <si>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</si>
  <si>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</si>
  <si>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</si>
  <si>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</si>
  <si>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</si>
  <si>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</si>
  <si>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</si>
  <si>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</si>
  <si>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</si>
  <si>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</si>
  <si>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</si>
  <si>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</si>
  <si>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</si>
  <si>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</si>
  <si>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</si>
  <si>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</si>
  <si>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</si>
  <si>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</si>
  <si>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</si>
  <si>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</si>
  <si>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</si>
  <si>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</si>
  <si>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</si>
  <si>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</si>
  <si>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</si>
  <si>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</si>
  <si>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</si>
  <si>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</si>
  <si>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</si>
  <si>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</si>
  <si>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</si>
  <si>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</si>
  <si>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</si>
  <si>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</si>
  <si>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</si>
  <si>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</si>
  <si>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</si>
  <si>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</si>
  <si>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</si>
  <si>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</si>
  <si>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</si>
  <si>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</si>
  <si>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</si>
  <si>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</si>
  <si>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</si>
  <si>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</si>
  <si>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</si>
  <si>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</si>
  <si>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</si>
  <si>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</si>
  <si>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</si>
  <si>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</si>
  <si>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</si>
  <si>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</si>
  <si>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</si>
  <si>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</si>
  <si>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</si>
  <si>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</si>
  <si>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</si>
  <si>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</si>
  <si>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</si>
  <si>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</si>
  <si>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</si>
  <si>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</si>
  <si>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</si>
  <si>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</si>
  <si>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</si>
  <si>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</si>
  <si>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</si>
  <si>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</si>
  <si>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</si>
  <si>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</si>
  <si>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</si>
  <si>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</si>
  <si>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</si>
  <si>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</si>
  <si>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</si>
  <si>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</si>
  <si>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</si>
  <si>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</si>
  <si>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</si>
  <si>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</si>
  <si>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</si>
  <si>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</si>
  <si>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</si>
  <si>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</si>
  <si>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</si>
  <si>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</si>
  <si>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</si>
  <si>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</si>
  <si>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</si>
  <si>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</si>
  <si>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</si>
  <si>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</si>
  <si>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</si>
  <si>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</si>
  <si>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</si>
  <si>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</si>
  <si>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</si>
  <si>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</si>
  <si>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</si>
  <si>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</si>
  <si>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</si>
  <si>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</si>
  <si>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</si>
  <si>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</si>
  <si>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</si>
  <si>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</si>
  <si>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</si>
  <si>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</si>
  <si>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</si>
  <si>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</si>
  <si>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</si>
  <si>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</si>
  <si>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</si>
  <si>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</si>
  <si>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</si>
  <si>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</si>
  <si>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</si>
  <si>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</si>
  <si>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</si>
  <si>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</si>
  <si>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</si>
  <si>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</si>
  <si>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</si>
  <si>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</si>
  <si>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</si>
  <si>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</si>
  <si>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</si>
  <si>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</si>
  <si>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</si>
  <si>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</si>
  <si>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</si>
  <si>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</si>
  <si>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</si>
  <si>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</si>
  <si>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</si>
  <si>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</si>
  <si>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</si>
  <si>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</si>
  <si>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</si>
  <si>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</si>
  <si>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</si>
  <si>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</si>
  <si>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</si>
  <si>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</si>
  <si>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</si>
  <si>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</si>
  <si>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</si>
  <si>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</si>
  <si>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</si>
  <si>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</si>
  <si>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</si>
  <si>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</si>
  <si>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</si>
  <si>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</si>
  <si>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</si>
  <si>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</si>
  <si>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</si>
  <si>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</si>
  <si>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</si>
  <si>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</si>
  <si>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</si>
  <si>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</si>
  <si>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</si>
  <si>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</si>
  <si>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</si>
  <si>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</si>
  <si>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</si>
  <si>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</si>
  <si>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</si>
  <si>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</si>
  <si>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</si>
  <si>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</si>
  <si>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</si>
  <si>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</si>
  <si>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</si>
  <si>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</si>
  <si>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</si>
  <si>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</si>
  <si>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</si>
  <si>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</si>
  <si>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</si>
  <si>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</si>
  <si>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</si>
  <si>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</si>
  <si>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</si>
  <si>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</si>
  <si>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</si>
  <si>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</si>
  <si>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</si>
  <si>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</si>
  <si>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</si>
  <si>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</si>
  <si>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</si>
  <si>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</si>
  <si>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</si>
  <si>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</si>
  <si>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</si>
  <si>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</si>
  <si>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</si>
  <si>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</si>
  <si>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</si>
  <si>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</si>
  <si>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</si>
  <si>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</si>
  <si>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</si>
  <si>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</si>
  <si>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</si>
  <si>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</si>
  <si>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</si>
  <si>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</si>
  <si>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</si>
  <si>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</si>
  <si>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</si>
  <si>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</si>
  <si>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</si>
  <si>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</si>
  <si>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</si>
  <si>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</si>
  <si>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</si>
  <si>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</si>
  <si>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</si>
  <si>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</si>
  <si>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</si>
  <si>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</si>
  <si>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</si>
  <si>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</si>
  <si>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</si>
  <si>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</si>
  <si>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</si>
  <si>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</si>
  <si>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</si>
  <si>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</si>
  <si>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</si>
  <si>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</si>
  <si>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</si>
  <si>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</si>
  <si>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</si>
  <si>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</si>
  <si>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</si>
  <si>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</si>
  <si>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</si>
  <si>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</si>
  <si>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</si>
  <si>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</si>
  <si>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</si>
  <si>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</si>
  <si>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</si>
  <si>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</si>
  <si>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</si>
  <si>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</si>
  <si>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</si>
  <si>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</si>
  <si>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</si>
  <si>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</si>
  <si>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</si>
  <si>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</si>
  <si>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</si>
  <si>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</si>
  <si>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</si>
  <si>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</si>
  <si>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</si>
  <si>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</si>
  <si>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</si>
  <si>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</si>
  <si>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</si>
  <si>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</si>
  <si>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</si>
  <si>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</si>
  <si>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</si>
  <si>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</si>
  <si>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</si>
  <si>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</si>
  <si>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</si>
  <si>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</si>
  <si>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</si>
  <si>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</si>
  <si>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</si>
  <si>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</si>
  <si>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</si>
  <si>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</si>
  <si>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</si>
  <si>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</si>
  <si>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</si>
  <si>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</si>
  <si>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</si>
  <si>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</si>
  <si>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</si>
  <si>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</si>
  <si>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</si>
  <si>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</si>
  <si>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</si>
  <si>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</si>
  <si>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</si>
  <si>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</si>
  <si>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</si>
  <si>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</si>
  <si>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</si>
  <si>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</si>
  <si>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</si>
  <si>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</si>
  <si>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</si>
  <si>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</si>
  <si>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</si>
  <si>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</si>
  <si>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</si>
  <si>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</si>
  <si>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</si>
  <si>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</si>
  <si>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</si>
  <si>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</si>
  <si>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</si>
  <si>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</si>
  <si>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</si>
  <si>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</si>
  <si>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</si>
  <si>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</si>
  <si>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</si>
  <si>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</si>
  <si>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</si>
  <si>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</si>
  <si>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</si>
  <si>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</si>
  <si>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</si>
  <si>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</si>
  <si>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</si>
  <si>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</si>
  <si>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</si>
  <si>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</si>
  <si>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</si>
  <si>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</si>
  <si>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</si>
  <si>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</si>
  <si>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</si>
  <si>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</si>
  <si>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</si>
  <si>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</si>
  <si>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</si>
  <si>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</si>
  <si>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</si>
  <si>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</si>
  <si>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</si>
  <si>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</si>
  <si>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</si>
  <si>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</si>
  <si>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</si>
  <si>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</si>
  <si>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</si>
  <si>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</si>
  <si>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</si>
  <si>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</si>
  <si>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</si>
  <si>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</si>
  <si>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</si>
  <si>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</si>
  <si>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</si>
  <si>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</si>
  <si>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</si>
  <si>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</si>
  <si>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</si>
  <si>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</si>
  <si>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</si>
  <si>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</si>
  <si>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</si>
  <si>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</si>
  <si>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</si>
  <si>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</si>
  <si>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</si>
  <si>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</si>
  <si>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</si>
  <si>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</si>
  <si>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</si>
  <si>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</si>
  <si>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</si>
  <si>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</si>
  <si>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</si>
  <si>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</si>
  <si>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</si>
  <si>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</si>
  <si>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</si>
  <si>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</si>
  <si>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</si>
  <si>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</si>
  <si>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</si>
  <si>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</si>
  <si>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</si>
  <si>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</si>
  <si>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</si>
  <si>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</si>
  <si>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</si>
  <si>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</si>
  <si>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</si>
  <si>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</si>
  <si>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</si>
  <si>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</si>
  <si>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</si>
  <si>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</si>
  <si>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</si>
  <si>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</si>
  <si>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</si>
  <si>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</si>
  <si>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</si>
  <si>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</si>
  <si>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</si>
  <si>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</si>
  <si>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</si>
  <si>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</si>
  <si>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</si>
  <si>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</si>
  <si>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</si>
  <si>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</si>
  <si>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</si>
  <si>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</si>
  <si>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</si>
  <si>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</si>
  <si>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</si>
  <si>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</si>
  <si>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</si>
  <si>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</si>
  <si>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</si>
  <si>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</si>
  <si>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</si>
  <si>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</si>
  <si>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</si>
  <si>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</si>
  <si>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</si>
  <si>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</si>
  <si>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</si>
  <si>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</si>
  <si>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</si>
  <si>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</si>
  <si>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</si>
  <si>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</si>
  <si>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</si>
  <si>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</si>
  <si>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</si>
  <si>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</si>
  <si>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</si>
  <si>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</si>
  <si>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</si>
  <si>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</si>
  <si>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</si>
  <si>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</si>
  <si>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</si>
  <si>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</si>
  <si>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</si>
  <si>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</si>
  <si>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</si>
  <si>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</si>
  <si>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</si>
  <si>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</si>
  <si>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</si>
  <si>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</si>
  <si>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</si>
  <si>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</si>
  <si>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</si>
  <si>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</si>
  <si>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</si>
  <si>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</si>
  <si>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</si>
  <si>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</si>
  <si>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</si>
  <si>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</si>
  <si>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</si>
  <si>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</si>
  <si>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</si>
  <si>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</si>
  <si>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</si>
  <si>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</si>
  <si>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</si>
  <si>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</si>
  <si>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</si>
  <si>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</si>
  <si>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</si>
  <si>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</si>
  <si>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</si>
  <si>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</si>
  <si>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</si>
  <si>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</si>
  <si>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</si>
  <si>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</si>
  <si>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</si>
  <si>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</si>
  <si>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</si>
  <si>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</si>
  <si>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</si>
  <si>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</si>
  <si>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</si>
  <si>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</si>
  <si>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</si>
  <si>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</si>
  <si>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</si>
  <si>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</si>
  <si>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</si>
  <si>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</si>
  <si>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</si>
  <si>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</si>
  <si>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</si>
  <si>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</si>
  <si>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</si>
  <si>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</si>
  <si>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</si>
  <si>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</si>
  <si>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</si>
  <si>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</si>
  <si>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</si>
  <si>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</si>
  <si>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</si>
  <si>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</si>
  <si>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</si>
  <si>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</si>
  <si>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</si>
  <si>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</si>
  <si>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</si>
  <si>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</si>
  <si>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</si>
  <si>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</si>
  <si>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</si>
  <si>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</si>
  <si>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</si>
  <si>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</si>
  <si>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</si>
  <si>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</si>
  <si>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</si>
  <si>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</si>
  <si>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</si>
  <si>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</si>
  <si>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</si>
  <si>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</si>
  <si>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</si>
  <si>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</si>
  <si>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</si>
  <si>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</si>
  <si>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</si>
  <si>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</si>
  <si>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</si>
  <si>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</si>
  <si>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</si>
  <si>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</si>
  <si>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</si>
  <si>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</si>
  <si>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</si>
  <si>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</si>
  <si>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</si>
  <si>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</si>
  <si>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</si>
  <si>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</si>
  <si>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</si>
  <si>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</si>
  <si>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</si>
  <si>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</si>
  <si>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</si>
  <si>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</si>
  <si>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</si>
  <si>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</si>
  <si>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</si>
  <si>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</si>
  <si>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</si>
  <si>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</si>
  <si>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</si>
  <si>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</si>
  <si>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</si>
  <si>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</si>
  <si>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</si>
  <si>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</si>
  <si>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</si>
  <si>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</si>
  <si>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</si>
  <si>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</si>
  <si>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</si>
  <si>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</si>
  <si>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</si>
  <si>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</si>
  <si>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</si>
  <si>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</si>
  <si>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</si>
  <si>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</si>
  <si>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</si>
  <si>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</si>
  <si>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</si>
  <si>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</si>
  <si>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</si>
  <si>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</si>
  <si>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</si>
  <si>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</si>
  <si>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</si>
  <si>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</si>
  <si>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</si>
  <si>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</si>
  <si>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</si>
  <si>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</si>
  <si>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</si>
  <si>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</si>
  <si>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</si>
  <si>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</si>
  <si>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</si>
  <si>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</si>
  <si>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</si>
  <si>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</si>
  <si>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</si>
  <si>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</si>
  <si>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</si>
  <si>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</si>
  <si>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</si>
  <si>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</si>
  <si>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</si>
  <si>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</si>
  <si>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</si>
  <si>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</si>
  <si>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</si>
  <si>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</si>
  <si>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</si>
  <si>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</si>
  <si>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</si>
  <si>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</si>
  <si>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</si>
  <si>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</si>
  <si>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</si>
  <si>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</si>
  <si>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</si>
  <si>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</si>
  <si>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</si>
  <si>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</si>
  <si>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</si>
  <si>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</si>
  <si>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</si>
  <si>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</si>
  <si>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</si>
  <si>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</si>
  <si>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</si>
  <si>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</si>
  <si>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</si>
  <si>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</si>
  <si>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</si>
  <si>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</si>
  <si>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</si>
  <si>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</si>
  <si>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</si>
  <si>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</si>
  <si>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</si>
  <si>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</si>
  <si>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</si>
  <si>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</si>
  <si>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</si>
  <si>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</si>
  <si>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</si>
  <si>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</si>
  <si>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</si>
  <si>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</si>
  <si>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</si>
  <si>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</si>
  <si>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</si>
  <si>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</si>
  <si>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</si>
  <si>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</si>
  <si>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</si>
  <si>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</si>
  <si>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</si>
  <si>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</si>
  <si>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</si>
  <si>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</si>
  <si>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</si>
  <si>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</si>
  <si>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</si>
  <si>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</si>
  <si>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</si>
  <si>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</si>
  <si>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</si>
  <si>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</si>
  <si>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</si>
  <si>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</si>
  <si>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</si>
  <si>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</si>
  <si>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</si>
  <si>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</si>
  <si>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</si>
  <si>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</si>
  <si>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</si>
  <si>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</si>
  <si>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</si>
  <si>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</si>
  <si>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</si>
  <si>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</si>
  <si>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</si>
  <si>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</si>
  <si>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</si>
  <si>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</si>
  <si>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</si>
  <si>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</si>
  <si>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</si>
  <si>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</si>
  <si>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</si>
  <si>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</si>
  <si>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</si>
  <si>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</si>
  <si>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</si>
  <si>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</si>
  <si>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</si>
  <si>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</si>
  <si>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</si>
  <si>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</si>
  <si>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</si>
  <si>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</si>
  <si>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</si>
  <si>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</si>
  <si>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</si>
  <si>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</si>
  <si>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</si>
  <si>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</si>
  <si>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</si>
  <si>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</si>
  <si>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</si>
  <si>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</si>
  <si>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</si>
  <si>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</si>
  <si>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</si>
  <si>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</si>
  <si>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</si>
  <si>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</si>
  <si>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</si>
  <si>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</si>
  <si>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</si>
  <si>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</si>
  <si>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</si>
  <si>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</si>
  <si>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</si>
  <si>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</si>
  <si>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</si>
  <si>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</si>
  <si>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</si>
  <si>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</si>
  <si>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</si>
  <si>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</si>
  <si>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</si>
  <si>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</si>
  <si>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</si>
  <si>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</si>
  <si>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</si>
  <si>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</si>
  <si>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</si>
  <si>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</si>
  <si>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</si>
  <si>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</si>
  <si>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</si>
  <si>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</si>
  <si>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</si>
  <si>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</si>
  <si>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</si>
  <si>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</si>
  <si>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</si>
  <si>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</si>
  <si>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</si>
  <si>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</si>
  <si>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</si>
  <si>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</si>
  <si>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</si>
  <si>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</si>
  <si>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</si>
  <si>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</si>
  <si>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</si>
  <si>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</si>
  <si>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</si>
  <si>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</si>
  <si>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</si>
  <si>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</si>
  <si>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</si>
  <si>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</si>
  <si>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</si>
  <si>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</si>
  <si>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</si>
  <si>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</si>
  <si>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</si>
  <si>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</si>
  <si>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</si>
  <si>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</si>
  <si>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</si>
  <si>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</si>
  <si>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</si>
  <si>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</si>
  <si>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</si>
  <si>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</si>
  <si>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</si>
  <si>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</si>
  <si>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</si>
  <si>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</si>
  <si>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</si>
  <si>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</si>
  <si>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</si>
  <si>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</si>
  <si>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</si>
  <si>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</si>
  <si>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</si>
  <si>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</si>
  <si>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</si>
  <si>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</si>
  <si>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</si>
  <si>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</si>
  <si>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</si>
  <si>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</si>
  <si>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</si>
  <si>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</si>
  <si>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</si>
  <si>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</si>
  <si>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</si>
  <si>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</si>
  <si>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</si>
  <si>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</si>
  <si>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</si>
  <si>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</si>
  <si>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</si>
  <si>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</si>
  <si>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</si>
  <si>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</si>
  <si>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</si>
  <si>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</si>
  <si>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</si>
  <si>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</si>
  <si>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</si>
  <si>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</si>
  <si>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</si>
  <si>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</si>
  <si>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</si>
  <si>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</si>
  <si>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</si>
  <si>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</si>
  <si>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</si>
  <si>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</si>
  <si>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</si>
  <si>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</si>
  <si>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</si>
  <si>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</si>
  <si>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</si>
  <si>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</si>
  <si>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</si>
  <si>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</si>
  <si>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</si>
  <si>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</si>
  <si>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</si>
  <si>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</si>
  <si>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</si>
  <si>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</si>
  <si>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</si>
  <si>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</si>
  <si>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</si>
  <si>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</si>
  <si>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</si>
  <si>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</si>
  <si>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</si>
  <si>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</si>
  <si>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</si>
  <si>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</si>
  <si>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</si>
  <si>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</si>
  <si>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</si>
  <si>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</si>
  <si>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</si>
  <si>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</si>
  <si>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</si>
  <si>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</si>
  <si>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</si>
  <si>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</si>
  <si>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</si>
  <si>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</si>
  <si>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</si>
  <si>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</si>
  <si>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</si>
  <si>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</si>
  <si>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</si>
  <si>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</si>
  <si>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</si>
  <si>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</si>
  <si>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</si>
  <si>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</si>
  <si>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</si>
  <si>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</si>
  <si>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</si>
  <si>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</si>
  <si>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</si>
  <si>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</si>
  <si>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</si>
  <si>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</si>
  <si>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</si>
  <si>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</si>
  <si>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</si>
  <si>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</si>
  <si>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</si>
  <si>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</si>
  <si>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</si>
  <si>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</si>
  <si>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</si>
  <si>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</si>
  <si>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</si>
  <si>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</si>
  <si>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</si>
  <si>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</si>
  <si>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</si>
  <si>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</si>
  <si>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</si>
  <si>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</si>
  <si>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</si>
  <si>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</si>
  <si>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</si>
  <si>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</si>
  <si>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</si>
  <si>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</si>
  <si>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</si>
  <si>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</si>
  <si>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</si>
  <si>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</si>
  <si>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</si>
  <si>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</si>
  <si>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</si>
  <si>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</si>
  <si>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</si>
  <si>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</si>
  <si>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</si>
  <si>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</si>
  <si>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</si>
  <si>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</si>
  <si>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</si>
  <si>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</si>
  <si>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</si>
  <si>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</si>
  <si>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</si>
  <si>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</si>
  <si>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</si>
  <si>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</si>
  <si>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</si>
  <si>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</si>
  <si>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</si>
  <si>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</si>
  <si>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</si>
  <si>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</si>
  <si>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</si>
  <si>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</si>
  <si>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</si>
  <si>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</si>
  <si>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</si>
  <si>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</si>
  <si>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</si>
  <si>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</si>
  <si>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</si>
  <si>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</si>
  <si>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</si>
  <si>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</si>
  <si>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</si>
  <si>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</si>
  <si>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</si>
  <si>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</si>
  <si>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</si>
  <si>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</si>
  <si>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</si>
  <si>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</si>
  <si>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</si>
  <si>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</si>
  <si>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</si>
  <si>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</si>
  <si>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</si>
  <si>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</si>
  <si>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</si>
  <si>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</si>
  <si>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</si>
  <si>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</si>
  <si>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</si>
  <si>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</si>
  <si>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</si>
  <si>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</si>
  <si>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</si>
  <si>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</si>
  <si>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</si>
  <si>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</si>
  <si>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</si>
  <si>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</si>
  <si>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</si>
  <si>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</si>
  <si>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</si>
  <si>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</si>
  <si>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</si>
  <si>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</si>
  <si>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</si>
  <si>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</si>
  <si>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</si>
  <si>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</si>
  <si>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</si>
  <si>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</si>
  <si>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</si>
  <si>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</si>
  <si>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</si>
  <si>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</si>
  <si>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</si>
  <si>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</si>
  <si>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</si>
  <si>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</si>
  <si>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</si>
  <si>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</si>
  <si>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</si>
  <si>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</si>
  <si>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</si>
  <si>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</si>
  <si>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</si>
  <si>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</si>
  <si>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</si>
  <si>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</si>
  <si>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</si>
  <si>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</si>
  <si>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</si>
  <si>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</si>
  <si>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</si>
  <si>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</si>
  <si>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</si>
  <si>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</si>
  <si>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</si>
  <si>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</si>
  <si>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</si>
  <si>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</si>
  <si>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</si>
  <si>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</si>
  <si>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</si>
  <si>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</si>
  <si>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</si>
  <si>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</si>
  <si>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</si>
  <si>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</si>
  <si>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</si>
  <si>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</si>
  <si>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</si>
  <si>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</si>
  <si>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</si>
  <si>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</si>
  <si>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</si>
  <si>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</si>
  <si>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</si>
  <si>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</si>
  <si>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</si>
  <si>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</si>
  <si>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</si>
  <si>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</si>
  <si>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</si>
  <si>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</si>
  <si>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</si>
  <si>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</si>
  <si>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</si>
  <si>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</si>
  <si>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</si>
  <si>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</si>
  <si>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</si>
  <si>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</si>
  <si>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</si>
  <si>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</si>
  <si>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</si>
  <si>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</si>
  <si>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</si>
  <si>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</si>
  <si>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</si>
  <si>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</si>
  <si>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</si>
  <si>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</si>
  <si>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</si>
  <si>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</si>
  <si>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</si>
  <si>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</si>
  <si>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</si>
  <si>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</si>
  <si>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</si>
  <si>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</si>
  <si>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</si>
  <si>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</si>
  <si>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</si>
  <si>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</si>
  <si>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</si>
  <si>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</si>
  <si>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</si>
  <si>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</si>
  <si>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</si>
  <si>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</si>
  <si>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</si>
  <si>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</si>
  <si>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</si>
  <si>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</si>
  <si>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</si>
  <si>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</si>
  <si>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</si>
  <si>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</si>
  <si>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</si>
  <si>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</si>
  <si>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</si>
  <si>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</si>
  <si>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</si>
  <si>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</si>
  <si>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</si>
  <si>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</si>
  <si>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</si>
  <si>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</si>
  <si>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</si>
  <si>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</si>
  <si>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</si>
  <si>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</si>
  <si>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</si>
  <si>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</si>
  <si>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</si>
  <si>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</si>
  <si>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</si>
  <si>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</si>
  <si>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</si>
  <si>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</si>
  <si>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</si>
  <si>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</si>
  <si>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</si>
  <si>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</si>
  <si>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</si>
  <si>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</si>
  <si>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</si>
  <si>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</si>
  <si>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</si>
  <si>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</si>
  <si>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</si>
  <si>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</si>
  <si>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</si>
  <si>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</si>
  <si>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</si>
  <si>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</si>
  <si>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</si>
  <si>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</si>
  <si>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</si>
  <si>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</si>
  <si>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</si>
  <si>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</si>
  <si>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</si>
  <si>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</si>
  <si>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</si>
  <si>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</si>
  <si>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</si>
  <si>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</si>
  <si>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</si>
  <si>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</si>
  <si>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</si>
  <si>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</si>
  <si>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</si>
  <si>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</si>
  <si>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</si>
  <si>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</si>
  <si>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</si>
  <si>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</si>
  <si>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</si>
  <si>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</si>
  <si>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</si>
  <si>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</si>
  <si>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</si>
  <si>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</si>
  <si>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</si>
  <si>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</si>
  <si>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</si>
  <si>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</si>
  <si>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</si>
  <si>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</si>
  <si>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</si>
  <si>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</si>
  <si>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</si>
  <si>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</si>
  <si>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</si>
  <si>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</si>
  <si>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</si>
  <si>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</si>
  <si>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</si>
  <si>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</si>
  <si>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</si>
  <si>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</si>
  <si>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</si>
  <si>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</si>
  <si>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</si>
  <si>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</si>
  <si>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</si>
  <si>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</si>
  <si>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</si>
  <si>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</si>
  <si>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</si>
  <si>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</si>
  <si>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</si>
  <si>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</si>
  <si>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</si>
  <si>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</si>
  <si>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</si>
  <si>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</si>
  <si>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</si>
  <si>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</si>
  <si>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</si>
  <si>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</si>
  <si>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</si>
  <si>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</si>
  <si>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</si>
  <si>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</si>
  <si>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</si>
  <si>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</si>
  <si>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</si>
  <si>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</si>
  <si>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</si>
  <si>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</si>
  <si>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</si>
  <si>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</si>
  <si>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</si>
  <si>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</si>
  <si>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</si>
  <si>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</si>
  <si>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</si>
  <si>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</si>
  <si>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</si>
  <si>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</si>
  <si>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</si>
  <si>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</si>
  <si>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</si>
  <si>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</si>
  <si>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</si>
  <si>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</si>
  <si>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</si>
  <si>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</si>
  <si>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</si>
  <si>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</si>
  <si>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</si>
  <si>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</si>
  <si>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</si>
  <si>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</si>
  <si>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</si>
  <si>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</si>
  <si>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</si>
  <si>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</si>
  <si>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</si>
  <si>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</si>
  <si>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</si>
  <si>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</si>
  <si>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</si>
  <si>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</si>
  <si>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</si>
  <si>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</si>
  <si>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</si>
  <si>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</si>
  <si>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</si>
  <si>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</si>
  <si>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</si>
  <si>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</si>
  <si>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</si>
  <si>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</si>
  <si>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</si>
  <si>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</si>
  <si>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</si>
  <si>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</si>
  <si>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</si>
  <si>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</si>
  <si>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</si>
  <si>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</si>
  <si>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</si>
  <si>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</si>
  <si>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</si>
  <si>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</si>
  <si>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</si>
  <si>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</si>
  <si>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</si>
  <si>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</si>
  <si>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</si>
  <si>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</si>
  <si>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</si>
  <si>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</si>
  <si>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</si>
  <si>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</si>
  <si>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</si>
  <si>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</si>
  <si>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</si>
  <si>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</si>
  <si>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</si>
  <si>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</si>
  <si>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</si>
  <si>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</si>
  <si>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</si>
  <si>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</si>
  <si>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</si>
  <si>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</si>
  <si>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</si>
  <si>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</si>
  <si>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</si>
  <si>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</si>
  <si>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</si>
  <si>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</si>
  <si>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</si>
  <si>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</si>
  <si>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</si>
  <si>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</si>
  <si>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</si>
  <si>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</si>
  <si>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</si>
  <si>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</si>
  <si>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</si>
  <si>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</si>
  <si>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</si>
  <si>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</si>
  <si>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</si>
  <si>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</si>
  <si>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</si>
  <si>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</si>
  <si>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</si>
  <si>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</si>
  <si>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</si>
  <si>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</si>
  <si>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</si>
  <si>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</si>
  <si>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</si>
  <si>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</si>
  <si>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</si>
  <si>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</si>
  <si>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</si>
  <si>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</si>
  <si>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</si>
  <si>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</si>
  <si>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</si>
  <si>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</si>
  <si>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</si>
  <si>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</si>
  <si>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</si>
  <si>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</si>
  <si>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</si>
  <si>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</si>
  <si>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</si>
  <si>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</si>
  <si>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</si>
  <si>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</si>
  <si>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</si>
  <si>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</si>
  <si>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</si>
  <si>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</si>
  <si>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</si>
  <si>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</si>
  <si>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</si>
  <si>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</si>
  <si>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</si>
  <si>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</si>
  <si>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</si>
  <si>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</si>
  <si>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</si>
  <si>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</si>
  <si>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</si>
  <si>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</si>
  <si>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</si>
  <si>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</si>
  <si>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</si>
  <si>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</si>
  <si>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</si>
  <si>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</si>
  <si>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</si>
  <si>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</si>
  <si>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</si>
  <si>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</si>
  <si>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</si>
  <si>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</si>
  <si>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</si>
  <si>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</si>
  <si>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</si>
  <si>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</si>
  <si>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</si>
  <si>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</si>
  <si>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</si>
  <si>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</si>
  <si>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</si>
  <si>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</si>
  <si>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</si>
  <si>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</si>
  <si>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</si>
  <si>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</si>
  <si>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</si>
  <si>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</si>
  <si>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</si>
  <si>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</si>
  <si>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</si>
  <si>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</si>
  <si>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</si>
  <si>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</si>
  <si>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</si>
  <si>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</si>
  <si>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</si>
  <si>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</si>
  <si>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</si>
  <si>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</si>
  <si>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</si>
  <si>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</si>
  <si>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</si>
  <si>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</si>
  <si>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</si>
  <si>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</si>
  <si>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</si>
  <si>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</si>
  <si>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</si>
  <si>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</si>
  <si>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</si>
  <si>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</si>
  <si>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</si>
  <si>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</si>
  <si>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</si>
  <si>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</si>
  <si>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</si>
  <si>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</si>
  <si>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</si>
  <si>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</si>
  <si>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</si>
  <si>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</si>
  <si>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</si>
  <si>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</si>
  <si>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</si>
  <si>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</si>
  <si>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</si>
  <si>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</si>
  <si>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</si>
  <si>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</si>
  <si>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</si>
  <si>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</si>
  <si>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</si>
  <si>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</si>
  <si>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</si>
  <si>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</si>
  <si>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</si>
  <si>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</si>
  <si>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</si>
  <si>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</si>
  <si>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</si>
  <si>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</si>
  <si>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</si>
  <si>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</si>
  <si>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</si>
  <si>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</si>
  <si>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</si>
  <si>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</si>
  <si>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</si>
  <si>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</si>
  <si>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</si>
  <si>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</si>
  <si>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</si>
  <si>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</si>
  <si>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</si>
  <si>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</si>
  <si>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</si>
  <si>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</si>
  <si>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</si>
  <si>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</si>
  <si>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</si>
  <si>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</si>
  <si>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</si>
  <si>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</si>
  <si>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</si>
  <si>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</si>
  <si>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</si>
  <si>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</si>
  <si>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</si>
  <si>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</si>
  <si>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</si>
  <si>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</si>
  <si>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</si>
  <si>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</si>
  <si>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</si>
  <si>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</si>
  <si>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</si>
  <si>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</si>
  <si>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</si>
  <si>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</si>
  <si>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</si>
  <si>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</si>
  <si>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</si>
  <si>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</si>
  <si>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</si>
  <si>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</si>
  <si>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</si>
  <si>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</si>
  <si>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</si>
  <si>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</si>
  <si>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</si>
  <si>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</si>
  <si>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</si>
  <si>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</si>
  <si>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</si>
  <si>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</si>
  <si>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</si>
  <si>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</si>
  <si>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</si>
  <si>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</si>
  <si>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</si>
  <si>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</si>
  <si>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</si>
  <si>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</si>
  <si>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</si>
  <si>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</si>
  <si>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</si>
  <si>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</si>
  <si>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</si>
  <si>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</si>
  <si>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</si>
  <si>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</si>
  <si>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</si>
  <si>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</si>
  <si>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</si>
  <si>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</si>
  <si>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</si>
  <si>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</si>
  <si>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</si>
  <si>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</si>
  <si>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</si>
  <si>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</si>
  <si>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</si>
  <si>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</si>
  <si>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</si>
  <si>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</si>
  <si>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</si>
  <si>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</si>
  <si>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</si>
  <si>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</si>
  <si>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</si>
  <si>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</si>
  <si>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</si>
  <si>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</si>
  <si>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</si>
  <si>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</si>
  <si>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</si>
  <si>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</si>
  <si>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</si>
  <si>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</si>
  <si>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</si>
  <si>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</si>
  <si>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</si>
  <si>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</si>
  <si>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</si>
  <si>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</si>
  <si>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</si>
  <si>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</si>
  <si>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</si>
  <si>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</si>
  <si>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</si>
  <si>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</si>
  <si>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</si>
  <si>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</si>
  <si>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</si>
  <si>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</si>
  <si>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</si>
  <si>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</si>
  <si>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</si>
  <si>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</si>
  <si>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</si>
  <si>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</si>
  <si>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</si>
  <si>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</si>
  <si>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</si>
  <si>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</si>
  <si>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</si>
  <si>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</si>
  <si>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</si>
  <si>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</si>
  <si>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</si>
  <si>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</si>
  <si>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</si>
  <si>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</si>
  <si>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</si>
  <si>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</si>
  <si>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</si>
  <si>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</si>
  <si>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</si>
  <si>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</si>
  <si>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</si>
  <si>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</si>
  <si>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</si>
  <si>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</si>
  <si>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</si>
  <si>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</si>
  <si>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</si>
  <si>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</si>
  <si>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</si>
  <si>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</si>
  <si>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</si>
  <si>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</si>
  <si>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</si>
  <si>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</si>
  <si>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</si>
  <si>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</si>
  <si>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</si>
  <si>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</si>
  <si>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</si>
  <si>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</si>
  <si>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</si>
  <si>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</si>
  <si>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</si>
  <si>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</si>
  <si>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</si>
  <si>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</si>
  <si>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</si>
  <si>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</si>
  <si>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</si>
  <si>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</si>
  <si>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</si>
  <si>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</si>
  <si>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</si>
  <si>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</si>
  <si>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</si>
  <si>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</si>
  <si>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</si>
  <si>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</si>
  <si>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</si>
  <si>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</si>
  <si>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</si>
  <si>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</si>
  <si>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</si>
  <si>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</si>
  <si>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</si>
  <si>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</si>
  <si>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</si>
  <si>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</si>
  <si>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</si>
  <si>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</si>
  <si>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</si>
  <si>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</si>
  <si>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</si>
  <si>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</si>
  <si>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</si>
  <si>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</si>
  <si>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</si>
  <si>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</si>
  <si>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</si>
  <si>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</si>
  <si>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</si>
  <si>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</si>
  <si>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</si>
  <si>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</si>
  <si>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</si>
  <si>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</si>
  <si>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</si>
  <si>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</si>
  <si>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</si>
  <si>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</si>
  <si>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</si>
  <si>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</si>
  <si>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</si>
  <si>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</si>
  <si>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</si>
  <si>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</si>
  <si>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</si>
  <si>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</si>
  <si>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</si>
  <si>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</si>
  <si>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</si>
  <si>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</si>
  <si>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</si>
  <si>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</si>
  <si>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</si>
  <si>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</si>
  <si>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</si>
  <si>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</si>
  <si>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</si>
  <si>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</si>
  <si>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</si>
  <si>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</si>
  <si>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</si>
  <si>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</si>
  <si>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</si>
  <si>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</si>
  <si>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</si>
  <si>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</si>
  <si>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</si>
  <si>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</si>
  <si>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</si>
  <si>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</si>
  <si>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</si>
  <si>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</si>
  <si>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</si>
  <si>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</si>
  <si>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</si>
  <si>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</si>
  <si>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</si>
  <si>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</si>
  <si>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</si>
  <si>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</si>
  <si>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</si>
  <si>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</si>
  <si>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</si>
  <si>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</si>
  <si>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</si>
  <si>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</si>
  <si>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</si>
  <si>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</si>
  <si>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</si>
  <si>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</si>
  <si>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</si>
  <si>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</si>
  <si>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</si>
  <si>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</si>
  <si>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</si>
  <si>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</si>
  <si>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</si>
  <si>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</si>
  <si>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</si>
  <si>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</si>
  <si>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</si>
  <si>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</si>
  <si>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</si>
  <si>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</si>
  <si>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</si>
  <si>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</si>
  <si>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</si>
  <si>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</si>
  <si>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</si>
  <si>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</si>
  <si>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</si>
  <si>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</si>
  <si>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</si>
  <si>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</si>
  <si>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</si>
  <si>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</si>
  <si>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</si>
  <si>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</si>
  <si>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</si>
  <si>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</si>
  <si>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</si>
  <si>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</si>
  <si>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</si>
  <si>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</si>
  <si>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</si>
  <si>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</si>
  <si>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</si>
  <si>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</si>
  <si>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</si>
  <si>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</si>
  <si>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</si>
  <si>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</si>
  <si>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</si>
  <si>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</si>
  <si>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</si>
  <si>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</si>
  <si>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</si>
  <si>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</si>
  <si>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</si>
  <si>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</si>
  <si>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</si>
  <si>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</si>
  <si>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</si>
  <si>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</si>
  <si>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</si>
  <si>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</si>
  <si>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</si>
  <si>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</si>
  <si>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</si>
  <si>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</si>
  <si>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</si>
  <si>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</si>
  <si>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</si>
  <si>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</si>
  <si>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</si>
  <si>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</si>
  <si>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</si>
  <si>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</si>
  <si>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</si>
  <si>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</si>
  <si>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</si>
  <si>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</si>
  <si>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</si>
  <si>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</si>
  <si>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</si>
  <si>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</si>
  <si>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</si>
  <si>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</si>
  <si>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</si>
  <si>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</si>
  <si>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</si>
  <si>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</si>
  <si>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</si>
  <si>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</si>
  <si>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</si>
  <si>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</si>
  <si>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</si>
  <si>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</si>
  <si>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</si>
  <si>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</si>
  <si>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</si>
  <si>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</si>
  <si>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</si>
  <si>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</si>
  <si>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</si>
  <si>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</si>
  <si>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</si>
  <si>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</si>
  <si>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</si>
  <si>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</si>
  <si>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</si>
  <si>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</si>
  <si>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</si>
  <si>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</si>
  <si>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</si>
  <si>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</si>
  <si>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</si>
  <si>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</si>
  <si>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</si>
  <si>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</si>
  <si>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</si>
  <si>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</si>
  <si>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</si>
  <si>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</si>
  <si>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</si>
  <si>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</si>
  <si>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</si>
  <si>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</si>
  <si>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</si>
  <si>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</si>
  <si>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</si>
  <si>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</si>
  <si>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</si>
  <si>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</si>
  <si>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</si>
  <si>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</si>
  <si>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</si>
  <si>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</si>
  <si>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</si>
  <si>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</si>
  <si>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</si>
  <si>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</si>
  <si>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</si>
  <si>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</si>
  <si>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</si>
  <si>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</si>
  <si>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</si>
  <si>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</si>
  <si>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</si>
  <si>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</si>
  <si>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</si>
  <si>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</si>
  <si>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</si>
  <si>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</si>
  <si>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</si>
  <si>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</si>
  <si>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</si>
  <si>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</si>
  <si>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</si>
  <si>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</si>
  <si>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</si>
  <si>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</si>
  <si>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</si>
  <si>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</si>
  <si>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</si>
  <si>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</si>
  <si>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</si>
  <si>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</si>
  <si>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</si>
  <si>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</si>
  <si>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</si>
  <si>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</si>
  <si>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</si>
  <si>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</si>
  <si>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</si>
  <si>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</si>
  <si>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</si>
  <si>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</si>
  <si>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</si>
  <si>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</si>
  <si>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</si>
  <si>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</si>
  <si>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</si>
  <si>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</si>
  <si>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</si>
  <si>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</si>
  <si>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</si>
  <si>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</si>
  <si>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</si>
  <si>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</si>
  <si>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</si>
  <si>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</si>
  <si>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</si>
  <si>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</si>
  <si>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</si>
  <si>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</si>
  <si>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</si>
  <si>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</si>
  <si>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</si>
  <si>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</si>
  <si>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</si>
  <si>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</si>
  <si>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</si>
  <si>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</si>
  <si>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</si>
  <si>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</si>
  <si>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</si>
  <si>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</si>
  <si>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</si>
  <si>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</si>
  <si>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</si>
  <si>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</si>
  <si>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</si>
  <si>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</si>
  <si>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</si>
  <si>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</si>
  <si>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</si>
  <si>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</si>
  <si>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</si>
  <si>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</si>
  <si>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</si>
  <si>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</si>
  <si>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</si>
  <si>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</si>
  <si>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</si>
  <si>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</si>
  <si>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</si>
  <si>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</si>
  <si>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</si>
  <si>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</si>
  <si>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</si>
  <si>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</si>
  <si>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</si>
  <si>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</si>
  <si>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</si>
  <si>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</si>
  <si>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</si>
  <si>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</si>
  <si>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</si>
  <si>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</si>
  <si>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</si>
  <si>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</si>
  <si>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</si>
  <si>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</si>
  <si>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</si>
  <si>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</si>
  <si>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</si>
  <si>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</si>
  <si>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</si>
  <si>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</si>
  <si>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</si>
  <si>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</si>
  <si>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</si>
  <si>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</si>
  <si>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</si>
  <si>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</si>
  <si>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</si>
  <si>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</si>
  <si>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</si>
  <si>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</si>
  <si>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</si>
  <si>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</si>
  <si>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</si>
  <si>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</si>
  <si>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</si>
  <si>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</si>
  <si>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</si>
  <si>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</si>
  <si>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</si>
  <si>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</si>
  <si>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</si>
  <si>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</si>
  <si>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</si>
  <si>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</si>
  <si>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</si>
  <si>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</si>
  <si>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</si>
  <si>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</si>
  <si>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</si>
  <si>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</si>
  <si>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</si>
  <si>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</si>
  <si>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</si>
  <si>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</si>
  <si>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</si>
  <si>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</si>
  <si>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</si>
  <si>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</si>
  <si>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</si>
  <si>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</si>
  <si>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</si>
  <si>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</si>
  <si>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</si>
  <si>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</si>
  <si>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</si>
  <si>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</si>
  <si>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</si>
  <si>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</si>
  <si>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</si>
  <si>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</si>
  <si>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</si>
  <si>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</si>
  <si>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</si>
  <si>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</si>
  <si>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</si>
  <si>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</si>
  <si>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</si>
  <si>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</si>
  <si>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</si>
  <si>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</si>
  <si>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</si>
  <si>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</si>
  <si>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</si>
  <si>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</si>
  <si>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</si>
  <si>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</si>
  <si>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</si>
  <si>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</si>
  <si>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</si>
  <si>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</si>
  <si>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</si>
  <si>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</si>
  <si>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</si>
  <si>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</si>
  <si>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</si>
  <si>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</si>
  <si>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</si>
  <si>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</si>
  <si>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</si>
  <si>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</si>
  <si>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</si>
  <si>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</si>
  <si>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</si>
  <si>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</si>
  <si>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</si>
  <si>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</si>
  <si>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</si>
  <si>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</si>
  <si>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</si>
  <si>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</si>
  <si>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</si>
  <si>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</si>
  <si>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</si>
  <si>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</si>
  <si>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</si>
  <si>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</si>
  <si>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</si>
  <si>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</si>
  <si>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</si>
  <si>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</si>
  <si>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</si>
  <si>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</si>
  <si>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</si>
  <si>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</si>
  <si>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</si>
  <si>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</si>
  <si>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</si>
  <si>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</si>
  <si>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</si>
  <si>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</si>
  <si>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</si>
  <si>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</si>
  <si>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</si>
  <si>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</si>
  <si>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</si>
  <si>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</si>
  <si>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</si>
  <si>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</si>
  <si>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</si>
  <si>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</si>
  <si>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</si>
  <si>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</si>
  <si>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</si>
  <si>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</si>
  <si>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</si>
  <si>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</si>
  <si>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</si>
  <si>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</si>
  <si>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</si>
  <si>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</si>
  <si>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</si>
  <si>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</si>
  <si>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</si>
  <si>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</si>
  <si>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</si>
  <si>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</si>
  <si>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</si>
  <si>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</si>
  <si>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</si>
  <si>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</si>
  <si>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</si>
  <si>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</si>
  <si>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</si>
  <si>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</si>
  <si>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</si>
  <si>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</si>
  <si>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</si>
  <si>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</si>
  <si>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</si>
  <si>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</si>
  <si>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</si>
  <si>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</si>
  <si>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</si>
  <si>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</si>
  <si>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</si>
  <si>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</si>
  <si>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</si>
  <si>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</si>
  <si>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</si>
  <si>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</si>
  <si>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</si>
  <si>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</si>
  <si>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</si>
  <si>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</si>
  <si>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</si>
  <si>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</si>
  <si>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</si>
  <si>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</si>
  <si>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</si>
  <si>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</si>
  <si>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</si>
  <si>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</si>
  <si>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</si>
  <si>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</si>
  <si>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</si>
  <si>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</si>
  <si>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</si>
  <si>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</si>
  <si>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</si>
  <si>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</si>
  <si>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</si>
  <si>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</si>
  <si>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</si>
  <si>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</si>
  <si>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</si>
  <si>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</si>
  <si>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</si>
  <si>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</si>
  <si>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</si>
  <si>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</si>
  <si>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</si>
  <si>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</si>
  <si>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</si>
  <si>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</si>
  <si>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</si>
  <si>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</si>
  <si>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</si>
  <si>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</si>
  <si>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</si>
  <si>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</si>
  <si>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</si>
  <si>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</si>
  <si>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</si>
  <si>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</si>
  <si>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</si>
  <si>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</si>
  <si>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</si>
  <si>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</si>
  <si>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</si>
  <si>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</si>
  <si>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</si>
  <si>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</si>
  <si>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</si>
  <si>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</si>
  <si>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</si>
  <si>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</si>
  <si>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</si>
  <si>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</si>
  <si>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</si>
  <si>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</si>
  <si>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</si>
  <si>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</si>
  <si>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</si>
  <si>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</si>
  <si>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</si>
  <si>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</si>
  <si>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</si>
  <si>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</si>
  <si>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</si>
  <si>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</si>
  <si>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</si>
  <si>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</si>
  <si>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</si>
  <si>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</si>
  <si>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</si>
  <si>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</si>
  <si>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</si>
  <si>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</si>
  <si>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</si>
  <si>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</si>
  <si>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</si>
  <si>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</si>
  <si>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</si>
  <si>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</si>
  <si>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</si>
  <si>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</si>
  <si>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</si>
  <si>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</si>
  <si>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</si>
  <si>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</si>
  <si>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</si>
  <si>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</si>
  <si>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</si>
  <si>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</si>
  <si>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</si>
  <si>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</si>
  <si>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</si>
  <si>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</si>
  <si>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</si>
  <si>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</si>
  <si>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</si>
  <si>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</si>
  <si>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</si>
  <si>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</si>
  <si>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</si>
  <si>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</si>
  <si>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</si>
  <si>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</si>
  <si>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</si>
  <si>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</si>
  <si>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</si>
  <si>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</si>
  <si>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</si>
  <si>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</si>
  <si>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</si>
  <si>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</si>
  <si>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</si>
  <si>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</si>
  <si>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</si>
  <si>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</si>
  <si>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</si>
  <si>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</si>
  <si>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</si>
  <si>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</si>
  <si>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</si>
  <si>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</si>
  <si>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</si>
  <si>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</si>
  <si>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</si>
  <si>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</si>
  <si>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</si>
  <si>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</si>
  <si>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</si>
  <si>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</si>
  <si>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</si>
  <si>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</si>
  <si>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</si>
  <si>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</si>
  <si>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</si>
  <si>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</si>
  <si>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</si>
  <si>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</si>
  <si>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</si>
  <si>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</si>
  <si>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</si>
  <si>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</si>
  <si>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</si>
  <si>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</si>
  <si>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</si>
  <si>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</si>
  <si>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</si>
  <si>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</si>
  <si>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</si>
  <si>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</si>
  <si>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</si>
  <si>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</si>
  <si>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</si>
  <si>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</si>
  <si>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</si>
  <si>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</si>
  <si>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</si>
  <si>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</si>
  <si>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</si>
  <si>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</si>
  <si>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</si>
  <si>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</si>
  <si>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</si>
  <si>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</si>
  <si>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</si>
  <si>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</si>
  <si>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</si>
  <si>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</si>
  <si>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</si>
  <si>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</si>
  <si>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</si>
  <si>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</si>
  <si>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</si>
  <si>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</si>
  <si>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</si>
  <si>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</si>
  <si>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</si>
  <si>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</si>
  <si>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</si>
  <si>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</si>
  <si>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</si>
  <si>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</si>
  <si>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</si>
  <si>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</si>
  <si>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</si>
  <si>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</si>
  <si>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</si>
  <si>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</si>
  <si>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</si>
  <si>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</si>
  <si>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</si>
  <si>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</si>
  <si>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</si>
  <si>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</si>
  <si>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</si>
  <si>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</si>
  <si>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</si>
  <si>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</si>
  <si>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</si>
  <si>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</si>
  <si>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</si>
  <si>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</si>
  <si>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</si>
  <si>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</si>
  <si>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</si>
  <si>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</si>
  <si>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</si>
  <si>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</si>
  <si>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</si>
  <si>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</si>
  <si>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</si>
  <si>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</si>
  <si>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</si>
  <si>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</si>
  <si>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</si>
  <si>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</si>
  <si>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</si>
  <si>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</si>
  <si>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</si>
  <si>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</si>
  <si>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</si>
  <si>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</si>
  <si>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</si>
  <si>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</si>
  <si>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</si>
  <si>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</si>
  <si>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</si>
  <si>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</si>
  <si>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</si>
  <si>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</si>
  <si>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</si>
  <si>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</si>
  <si>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</si>
  <si>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</si>
  <si>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</si>
  <si>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</si>
  <si>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</si>
  <si>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</si>
  <si>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</si>
  <si>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</si>
  <si>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</si>
  <si>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</si>
  <si>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</si>
  <si>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</si>
  <si>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</si>
  <si>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</si>
  <si>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</si>
  <si>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</si>
  <si>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</si>
  <si>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</si>
  <si>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</si>
  <si>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</si>
  <si>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</si>
  <si>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</si>
  <si>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</si>
  <si>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</si>
  <si>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</si>
  <si>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</si>
  <si>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</si>
  <si>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</si>
  <si>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</si>
  <si>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</si>
  <si>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</si>
  <si>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</si>
  <si>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</si>
  <si>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</si>
  <si>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</si>
  <si>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</si>
  <si>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</si>
  <si>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</si>
  <si>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</si>
  <si>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</si>
  <si>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</si>
  <si>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</si>
  <si>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</si>
  <si>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</si>
  <si>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</si>
  <si>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</si>
  <si>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</si>
  <si>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</si>
  <si>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</si>
  <si>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</si>
  <si>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</si>
  <si>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</si>
  <si>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</si>
  <si>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</si>
  <si>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</si>
  <si>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</si>
  <si>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</si>
  <si>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</si>
  <si>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</si>
  <si>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</si>
  <si>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</si>
  <si>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</si>
  <si>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</si>
  <si>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</si>
  <si>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</si>
  <si>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</si>
  <si>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</si>
  <si>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</si>
  <si>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</si>
  <si>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</si>
  <si>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</si>
  <si>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</si>
  <si>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</si>
  <si>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</si>
  <si>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</si>
  <si>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</si>
  <si>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</si>
  <si>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</si>
  <si>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</si>
  <si>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</si>
  <si>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</si>
  <si>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</si>
  <si>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</si>
  <si>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</si>
  <si>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</si>
  <si>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</si>
  <si>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</si>
  <si>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</si>
  <si>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</si>
  <si>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</si>
  <si>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</si>
  <si>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</si>
  <si>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</si>
  <si>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</si>
  <si>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</si>
  <si>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</si>
  <si>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</si>
  <si>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</si>
  <si>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</si>
  <si>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</si>
  <si>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</si>
  <si>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</si>
  <si>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</si>
  <si>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</si>
  <si>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</si>
  <si>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</si>
  <si>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</si>
  <si>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</si>
  <si>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</si>
  <si>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</si>
  <si>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</si>
  <si>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</si>
  <si>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</si>
  <si>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</si>
  <si>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</si>
  <si>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</si>
  <si>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</si>
  <si>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</si>
  <si>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</si>
  <si>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</si>
  <si>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</si>
  <si>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</si>
  <si>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</si>
  <si>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</si>
  <si>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</si>
  <si>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</si>
  <si>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</si>
  <si>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</si>
  <si>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</si>
  <si>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</si>
  <si>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</si>
  <si>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</si>
  <si>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</si>
  <si>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</si>
  <si>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</si>
  <si>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</si>
  <si>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</si>
  <si>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</si>
  <si>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</si>
  <si>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</si>
  <si>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</si>
  <si>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</si>
  <si>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</si>
  <si>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</si>
  <si>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</si>
  <si>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</si>
  <si>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</si>
  <si>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</si>
  <si>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</si>
  <si>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</si>
  <si>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</si>
  <si>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</si>
  <si>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</si>
  <si>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</si>
  <si>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</si>
  <si>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</si>
  <si>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</si>
  <si>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</si>
  <si>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</si>
  <si>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</si>
  <si>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</si>
  <si>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</si>
  <si>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</si>
  <si>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</si>
  <si>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</si>
  <si>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</si>
  <si>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</si>
  <si>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</si>
  <si>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</si>
  <si>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</si>
  <si>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</si>
  <si>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</si>
  <si>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</si>
  <si>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</si>
  <si>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</si>
  <si>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</si>
  <si>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</si>
  <si>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</si>
  <si>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</si>
  <si>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</si>
  <si>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</si>
  <si>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</si>
  <si>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</si>
  <si>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</si>
  <si>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</si>
  <si>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</si>
  <si>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</si>
  <si>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</si>
  <si>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</si>
  <si>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</si>
  <si>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</si>
  <si>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</si>
  <si>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</si>
  <si>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</si>
  <si>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</si>
  <si>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</si>
  <si>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</si>
  <si>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</si>
  <si>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</si>
  <si>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</si>
  <si>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</si>
  <si>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</si>
  <si>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</si>
  <si>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</si>
  <si>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</si>
  <si>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</si>
  <si>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</si>
  <si>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</si>
  <si>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</si>
  <si>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</si>
  <si>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</si>
  <si>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</si>
  <si>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</si>
  <si>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</si>
  <si>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</si>
  <si>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</si>
  <si>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</si>
  <si>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</si>
  <si>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</si>
  <si>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</si>
  <si>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</si>
  <si>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</si>
  <si>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</si>
  <si>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</si>
  <si>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</si>
  <si>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</si>
  <si>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</si>
  <si>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</si>
  <si>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</si>
  <si>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</si>
  <si>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</si>
  <si>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</si>
  <si>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</si>
  <si>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</si>
  <si>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</si>
  <si>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</si>
  <si>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</si>
  <si>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</si>
  <si>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</si>
  <si>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</si>
  <si>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</si>
  <si>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</si>
  <si>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</si>
  <si>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</si>
  <si>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</si>
  <si>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</si>
  <si>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</si>
  <si>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</si>
  <si>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</si>
  <si>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</si>
  <si>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</si>
  <si>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</si>
  <si>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</si>
  <si>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</si>
  <si>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</si>
  <si>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</si>
  <si>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</si>
  <si>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</si>
  <si>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</si>
  <si>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</si>
  <si>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</si>
  <si>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</si>
  <si>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</si>
  <si>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</si>
  <si>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</si>
  <si>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</si>
  <si>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</si>
  <si>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</si>
  <si>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</si>
  <si>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</si>
  <si>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</si>
  <si>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</si>
  <si>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</si>
  <si>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</si>
  <si>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</si>
  <si>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</si>
  <si>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</si>
  <si>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</si>
  <si>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</si>
  <si>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</si>
  <si>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</si>
  <si>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</si>
  <si>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</si>
  <si>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</si>
  <si>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</si>
  <si>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</si>
  <si>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</si>
  <si>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</si>
  <si>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</si>
  <si>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</si>
  <si>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</si>
  <si>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</si>
  <si>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</si>
  <si>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</si>
  <si>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</si>
  <si>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</si>
  <si>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</si>
  <si>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</si>
  <si>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</si>
  <si>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</si>
  <si>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</si>
  <si>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</si>
  <si>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</si>
  <si>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</si>
  <si>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</si>
  <si>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</si>
  <si>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</si>
  <si>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</si>
  <si>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</si>
  <si>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</si>
  <si>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</si>
  <si>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</si>
  <si>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</si>
  <si>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</si>
  <si>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</si>
  <si>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</si>
  <si>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</si>
  <si>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</si>
  <si>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</si>
  <si>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</si>
  <si>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</si>
  <si>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</si>
  <si>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</si>
  <si>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</si>
  <si>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</si>
  <si>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</si>
  <si>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</si>
  <si>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</si>
  <si>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</si>
  <si>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</si>
  <si>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</si>
  <si>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</si>
  <si>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</si>
  <si>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</si>
  <si>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</si>
  <si>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</si>
  <si>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</si>
  <si>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</si>
  <si>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</si>
  <si>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</si>
  <si>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</si>
  <si>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</si>
  <si>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</si>
  <si>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</si>
  <si>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</si>
  <si>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</si>
  <si>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</si>
  <si>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</si>
  <si>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</si>
  <si>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</si>
  <si>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</si>
  <si>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</si>
  <si>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</si>
  <si>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</si>
  <si>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</si>
  <si>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</si>
  <si>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</si>
  <si>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</si>
  <si>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</si>
  <si>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</si>
  <si>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</si>
  <si>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</si>
  <si>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</si>
  <si>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</si>
  <si>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</si>
  <si>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</si>
  <si>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</si>
  <si>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</si>
  <si>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</si>
  <si>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</si>
  <si>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</si>
  <si>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</si>
  <si>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</si>
  <si>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</si>
  <si>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</si>
  <si>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</si>
  <si>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</si>
  <si>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</si>
  <si>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</si>
  <si>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</si>
  <si>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</si>
  <si>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</si>
  <si>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</si>
  <si>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</si>
  <si>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</si>
  <si>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</si>
  <si>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</si>
  <si>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</si>
  <si>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</si>
  <si>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</si>
  <si>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</si>
  <si>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</si>
  <si>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</si>
  <si>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</si>
  <si>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</si>
  <si>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</si>
  <si>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</si>
  <si>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</si>
  <si>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</si>
  <si>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</si>
  <si>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</si>
  <si>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</si>
  <si>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</si>
  <si>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</si>
  <si>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</si>
  <si>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</si>
  <si>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</si>
  <si>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</si>
  <si>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</si>
  <si>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</si>
  <si>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</si>
  <si>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</si>
  <si>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</si>
  <si>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</si>
  <si>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</si>
  <si>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</si>
  <si>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</si>
  <si>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</si>
  <si>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</si>
  <si>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</si>
  <si>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</si>
  <si>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</si>
  <si>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</si>
  <si>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</si>
  <si>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</si>
  <si>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</si>
  <si>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</si>
  <si>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</si>
  <si>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</si>
  <si>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</si>
  <si>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</si>
  <si>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</si>
  <si>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</si>
  <si>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</si>
  <si>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</si>
  <si>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</si>
  <si>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</si>
  <si>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</si>
  <si>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</si>
  <si>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</si>
  <si>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</si>
  <si>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</si>
  <si>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</si>
  <si>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</si>
  <si>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</si>
  <si>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</si>
  <si>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</si>
  <si>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</si>
  <si>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</si>
  <si>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</si>
  <si>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</si>
  <si>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</si>
  <si>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</si>
  <si>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</si>
  <si>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</si>
  <si>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</si>
  <si>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</si>
  <si>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</si>
  <si>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</si>
  <si>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</si>
  <si>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</si>
  <si>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</si>
  <si>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</si>
  <si>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</si>
  <si>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</si>
  <si>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</si>
  <si>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</si>
  <si>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</si>
  <si>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</si>
  <si>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</si>
  <si>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</si>
  <si>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</si>
  <si>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</si>
  <si>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</si>
  <si>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</si>
  <si>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</si>
  <si>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</si>
  <si>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</si>
  <si>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</si>
  <si>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</si>
  <si>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</si>
  <si>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</si>
  <si>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</si>
  <si>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</si>
  <si>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</si>
  <si>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</si>
  <si>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</si>
  <si>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</si>
  <si>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</si>
  <si>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</si>
  <si>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</si>
  <si>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</si>
  <si>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</si>
  <si>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</si>
  <si>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</si>
  <si>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</si>
  <si>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</si>
  <si>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</si>
  <si>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</si>
  <si>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</si>
  <si>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</si>
  <si>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</si>
  <si>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</si>
  <si>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</si>
  <si>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</si>
  <si>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</si>
  <si>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</si>
  <si>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</si>
  <si>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</si>
  <si>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</si>
  <si>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</si>
  <si>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</si>
  <si>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</si>
  <si>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</si>
  <si>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</si>
  <si>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</si>
  <si>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</si>
  <si>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</si>
  <si>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</si>
  <si>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</si>
  <si>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</si>
  <si>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</si>
  <si>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</si>
  <si>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</si>
  <si>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</si>
  <si>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</si>
  <si>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</si>
  <si>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</si>
  <si>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</si>
  <si>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</si>
  <si>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</si>
  <si>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</si>
  <si>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</si>
  <si>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</si>
  <si>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</si>
  <si>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</si>
  <si>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</si>
  <si>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</si>
  <si>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</si>
  <si>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</si>
  <si>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</si>
  <si>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</si>
  <si>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</si>
  <si>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</si>
  <si>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</si>
  <si>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</si>
  <si>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</si>
  <si>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</si>
  <si>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</si>
  <si>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</si>
  <si>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</si>
  <si>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</si>
  <si>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</si>
  <si>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</si>
  <si>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</si>
  <si>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</si>
  <si>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</si>
  <si>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</si>
  <si>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</si>
  <si>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</si>
  <si>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</si>
  <si>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</si>
  <si>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</si>
  <si>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</si>
  <si>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</si>
  <si>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</si>
  <si>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</si>
  <si>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</si>
  <si>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</si>
  <si>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</si>
  <si>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</si>
  <si>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</si>
  <si>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</si>
  <si>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</si>
  <si>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</si>
  <si>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</si>
  <si>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</si>
  <si>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</si>
  <si>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</si>
  <si>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</si>
  <si>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</si>
  <si>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</si>
  <si>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</si>
  <si>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</si>
  <si>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</si>
  <si>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</si>
  <si>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</si>
  <si>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</si>
  <si>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</si>
  <si>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</si>
  <si>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</si>
  <si>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</si>
  <si>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</si>
  <si>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</si>
  <si>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</si>
  <si>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</si>
  <si>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</si>
  <si>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</si>
  <si>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</si>
  <si>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</si>
  <si>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</si>
  <si>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</si>
  <si>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</si>
  <si>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</si>
  <si>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</si>
  <si>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</si>
  <si>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</si>
  <si>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</si>
  <si>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</si>
  <si>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</si>
  <si>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</si>
  <si>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</si>
  <si>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</si>
  <si>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</si>
  <si>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</si>
  <si>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</si>
  <si>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</si>
  <si>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</si>
  <si>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</si>
  <si>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</si>
  <si>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</si>
  <si>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</si>
  <si>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</si>
  <si>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</si>
  <si>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</si>
  <si>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</si>
  <si>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</si>
  <si>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</si>
  <si>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</si>
  <si>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</si>
  <si>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</si>
  <si>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</si>
  <si>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</si>
  <si>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</si>
  <si>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</si>
  <si>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</si>
  <si>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</si>
  <si>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</si>
  <si>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</si>
  <si>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</si>
  <si>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</si>
  <si>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</si>
  <si>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</si>
  <si>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</si>
  <si>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</si>
  <si>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</si>
  <si>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</si>
  <si>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</si>
  <si>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</si>
  <si>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</si>
  <si>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</si>
  <si>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</si>
  <si>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</si>
  <si>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</si>
  <si>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</si>
  <si>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</si>
  <si>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</si>
  <si>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</si>
  <si>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</si>
  <si>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</si>
  <si>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</si>
  <si>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</si>
  <si>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</si>
  <si>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</si>
  <si>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</si>
  <si>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</si>
  <si>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</si>
  <si>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</si>
  <si>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</si>
  <si>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</si>
  <si>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</si>
  <si>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</si>
  <si>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</si>
  <si>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</si>
  <si>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</si>
  <si>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</si>
  <si>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</si>
  <si>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</si>
  <si>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</si>
  <si>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</si>
  <si>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</si>
  <si>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</si>
  <si>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</si>
  <si>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</si>
  <si>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</si>
  <si>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</si>
  <si>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</si>
  <si>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</si>
  <si>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</si>
  <si>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</si>
  <si>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</si>
  <si>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</si>
  <si>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</si>
  <si>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</si>
  <si>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</si>
  <si>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</si>
  <si>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</si>
  <si>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</si>
  <si>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</si>
  <si>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</si>
  <si>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</si>
  <si>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</si>
  <si>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</si>
  <si>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</si>
  <si>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</si>
  <si>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</si>
  <si>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</si>
  <si>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</si>
  <si>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</si>
  <si>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</si>
  <si>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</si>
  <si>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</si>
  <si>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</si>
  <si>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</si>
  <si>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</si>
  <si>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</si>
  <si>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</si>
  <si>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</si>
  <si>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</si>
  <si>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</si>
  <si>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</si>
  <si>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</si>
  <si>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</si>
  <si>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</si>
  <si>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</si>
  <si>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</si>
  <si>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</si>
  <si>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</si>
  <si>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</si>
  <si>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</si>
  <si>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</si>
  <si>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</si>
  <si>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</si>
  <si>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</si>
  <si>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</si>
  <si>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</si>
  <si>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</si>
  <si>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</si>
  <si>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</si>
  <si>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</si>
  <si>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</si>
  <si>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</si>
  <si>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</si>
  <si>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</si>
  <si>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</si>
  <si>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</si>
  <si>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</si>
  <si>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</si>
  <si>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</si>
  <si>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</si>
  <si>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</si>
  <si>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</si>
  <si>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</si>
  <si>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</si>
  <si>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</si>
  <si>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</si>
  <si>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</si>
  <si>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</si>
  <si>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</si>
  <si>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</si>
  <si>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</si>
  <si>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</si>
  <si>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</si>
  <si>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</si>
  <si>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</si>
  <si>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</si>
  <si>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</si>
  <si>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</si>
  <si>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</si>
  <si>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</si>
  <si>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</si>
  <si>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</si>
  <si>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</si>
  <si>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</si>
  <si>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</si>
  <si>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</si>
  <si>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</si>
  <si>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</si>
  <si>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</si>
  <si>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</si>
  <si>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</si>
  <si>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</si>
  <si>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</si>
  <si>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</si>
  <si>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</si>
  <si>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</si>
  <si>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</si>
  <si>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</si>
  <si>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</si>
  <si>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</si>
  <si>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</si>
  <si>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</si>
  <si>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</si>
  <si>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</si>
  <si>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</si>
  <si>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</si>
  <si>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</si>
  <si>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</si>
  <si>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</si>
  <si>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</si>
  <si>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</si>
  <si>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</si>
  <si>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</si>
  <si>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</si>
  <si>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</si>
  <si>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</si>
  <si>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</si>
  <si>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</si>
  <si>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</si>
  <si>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</si>
  <si>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</si>
  <si>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</si>
  <si>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</si>
  <si>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</si>
  <si>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</si>
  <si>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</si>
  <si>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</si>
  <si>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</si>
  <si>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</si>
  <si>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</si>
  <si>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</si>
  <si>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</si>
  <si>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</si>
  <si>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</si>
  <si>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</si>
  <si>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</si>
  <si>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</si>
  <si>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</si>
  <si>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</si>
  <si>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</si>
  <si>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</si>
  <si>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</si>
  <si>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</si>
  <si>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</si>
  <si>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</si>
  <si>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</si>
  <si>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</si>
  <si>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</si>
  <si>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</si>
  <si>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</si>
  <si>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</si>
  <si>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</si>
  <si>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</si>
  <si>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</si>
  <si>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</si>
  <si>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</si>
  <si>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</si>
  <si>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</si>
  <si>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</si>
  <si>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</si>
  <si>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</si>
  <si>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</si>
  <si>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</si>
  <si>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</si>
  <si>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</si>
  <si>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</si>
  <si>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</si>
  <si>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</si>
  <si>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</si>
  <si>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</si>
  <si>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</si>
  <si>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</si>
  <si>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</si>
  <si>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</si>
  <si>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</si>
  <si>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</si>
  <si>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</si>
  <si>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</si>
  <si>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</si>
  <si>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</si>
  <si>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</si>
  <si>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</si>
  <si>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</si>
  <si>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</si>
  <si>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</si>
  <si>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</si>
  <si>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</si>
  <si>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</si>
  <si>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</si>
  <si>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</si>
  <si>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</si>
  <si>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</si>
  <si>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</si>
  <si>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</si>
  <si>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</si>
  <si>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</si>
  <si>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</si>
  <si>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</si>
  <si>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</si>
  <si>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</si>
  <si>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</si>
  <si>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</si>
  <si>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</si>
  <si>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</si>
  <si>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</si>
  <si>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</si>
  <si>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</si>
  <si>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</si>
  <si>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</si>
  <si>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</si>
  <si>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</si>
  <si>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</si>
  <si>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</si>
  <si>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</si>
  <si>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</si>
  <si>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</si>
  <si>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</si>
  <si>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</si>
  <si>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</si>
  <si>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</si>
  <si>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</si>
  <si>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</si>
  <si>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</si>
  <si>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</si>
  <si>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</si>
  <si>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</si>
  <si>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</si>
  <si>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</si>
  <si>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</si>
  <si>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</si>
  <si>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</si>
  <si>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</si>
  <si>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</si>
  <si>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</si>
  <si>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</si>
  <si>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</si>
  <si>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</si>
  <si>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</si>
  <si>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</si>
  <si>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</si>
  <si>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</si>
  <si>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</si>
  <si>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</si>
  <si>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</si>
  <si>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</si>
  <si>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</si>
  <si>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</si>
  <si>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</si>
  <si>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</si>
  <si>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</si>
  <si>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</si>
  <si>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</si>
  <si>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</si>
  <si>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</si>
  <si>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</si>
  <si>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</si>
  <si>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</si>
  <si>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</si>
  <si>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</si>
  <si>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</si>
  <si>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</si>
  <si>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</si>
  <si>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</si>
  <si>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</si>
  <si>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</si>
  <si>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</si>
  <si>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</si>
  <si>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</si>
  <si>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</si>
  <si>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</si>
  <si>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</si>
  <si>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</si>
  <si>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</si>
  <si>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</si>
  <si>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</si>
  <si>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</si>
  <si>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</si>
  <si>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</si>
  <si>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</si>
  <si>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</si>
  <si>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</si>
  <si>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</si>
  <si>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</si>
  <si>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</si>
  <si>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</si>
  <si>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</si>
  <si>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</si>
  <si>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</si>
  <si>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</si>
  <si>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</si>
  <si>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</si>
  <si>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</si>
  <si>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</si>
  <si>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</si>
  <si>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</si>
  <si>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</si>
  <si>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</si>
  <si>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</si>
  <si>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</si>
  <si>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</si>
  <si>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</si>
  <si>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</si>
  <si>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</si>
  <si>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</si>
  <si>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</si>
  <si>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</si>
  <si>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</si>
  <si>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</si>
  <si>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</si>
  <si>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</si>
  <si>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</si>
  <si>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</si>
  <si>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</si>
  <si>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</si>
  <si>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</si>
  <si>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</si>
  <si>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</si>
  <si>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</si>
  <si>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</si>
  <si>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</si>
  <si>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</si>
  <si>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</si>
  <si>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</si>
  <si>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</si>
  <si>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</si>
  <si>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</si>
  <si>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</si>
  <si>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</si>
  <si>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</si>
  <si>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</si>
  <si>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</si>
  <si>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</si>
  <si>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</si>
  <si>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</si>
  <si>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</si>
  <si>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</si>
  <si>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</si>
  <si>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</si>
  <si>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</si>
  <si>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</si>
  <si>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</si>
  <si>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</si>
  <si>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</si>
  <si>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</si>
  <si>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</si>
  <si>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</si>
  <si>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</si>
  <si>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</si>
  <si>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</si>
  <si>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</si>
  <si>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</si>
  <si>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</si>
  <si>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</si>
  <si>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</si>
  <si>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</si>
  <si>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</si>
  <si>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</si>
  <si>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</si>
  <si>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</si>
  <si>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</si>
  <si>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</si>
  <si>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</si>
  <si>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</si>
  <si>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</si>
  <si>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</si>
  <si>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</si>
  <si>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</si>
  <si>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</si>
  <si>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</si>
  <si>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</si>
  <si>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</si>
  <si>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</si>
  <si>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</si>
  <si>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</si>
  <si>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</si>
  <si>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</si>
  <si>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</si>
  <si>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</si>
  <si>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</si>
  <si>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</si>
  <si>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</si>
  <si>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</si>
  <si>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</si>
  <si>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</si>
  <si>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</si>
  <si>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</si>
  <si>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</si>
  <si>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</si>
  <si>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</si>
  <si>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</si>
  <si>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</si>
  <si>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</si>
  <si>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</si>
  <si>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</si>
  <si>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</si>
  <si>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</si>
  <si>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</si>
  <si>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</si>
  <si>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</si>
  <si>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</si>
  <si>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</si>
  <si>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</si>
  <si>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</si>
  <si>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</si>
  <si>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</si>
  <si>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</si>
  <si>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</si>
  <si>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</si>
  <si>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</si>
  <si>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</si>
  <si>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</si>
  <si>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</si>
  <si>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</si>
  <si>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</si>
  <si>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</si>
  <si>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</si>
  <si>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</si>
  <si>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</si>
  <si>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</si>
  <si>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</si>
  <si>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</si>
  <si>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</si>
  <si>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</si>
  <si>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</si>
  <si>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</si>
  <si>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</si>
  <si>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</si>
  <si>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</si>
  <si>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</si>
  <si>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</si>
  <si>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</si>
  <si>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</si>
  <si>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</si>
  <si>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</si>
  <si>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</si>
  <si>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</si>
  <si>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</si>
  <si>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</si>
  <si>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</si>
  <si>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</si>
  <si>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</si>
  <si>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</si>
  <si>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</si>
  <si>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</si>
  <si>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</si>
  <si>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</si>
  <si>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</si>
  <si>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</si>
  <si>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</si>
  <si>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</si>
  <si>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</si>
  <si>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</si>
  <si>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</si>
  <si>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</si>
  <si>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</si>
  <si>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</si>
  <si>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</si>
  <si>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</si>
  <si>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</si>
  <si>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</si>
  <si>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</si>
  <si>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</si>
  <si>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</si>
  <si>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</si>
  <si>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</si>
  <si>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</si>
  <si>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</si>
  <si>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</si>
  <si>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</si>
  <si>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</si>
  <si>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</si>
  <si>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</si>
  <si>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</si>
  <si>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</si>
  <si>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</si>
  <si>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</si>
  <si>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</si>
  <si>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</si>
  <si>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</si>
  <si>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</si>
  <si>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</si>
  <si>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</si>
  <si>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</si>
  <si>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</si>
  <si>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</si>
  <si>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</si>
  <si>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</si>
  <si>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</si>
  <si>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</si>
  <si>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</si>
  <si>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</si>
  <si>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</si>
  <si>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</si>
  <si>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</si>
  <si>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</si>
  <si>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</si>
  <si>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</si>
  <si>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</si>
  <si>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</si>
  <si>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</si>
  <si>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</si>
  <si>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</si>
  <si>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</si>
  <si>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</si>
  <si>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</si>
  <si>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</si>
  <si>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</si>
  <si>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</si>
  <si>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</si>
  <si>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</si>
  <si>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</si>
  <si>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</si>
  <si>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</si>
  <si>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</si>
  <si>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</si>
  <si>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</si>
  <si>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</si>
  <si>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</si>
  <si>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</si>
  <si>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</si>
  <si>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</si>
  <si>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</si>
  <si>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</si>
  <si>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</si>
  <si>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</si>
  <si>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</si>
  <si>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</si>
  <si>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</si>
  <si>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</si>
  <si>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</si>
  <si>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</si>
  <si>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</si>
  <si>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</si>
  <si>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</si>
  <si>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</si>
  <si>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</si>
  <si>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</si>
  <si>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</si>
  <si>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</si>
  <si>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</si>
  <si>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</si>
  <si>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</si>
  <si>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</si>
  <si>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</si>
  <si>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</si>
  <si>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</si>
  <si>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</si>
  <si>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</si>
  <si>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</si>
  <si>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</si>
  <si>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</si>
  <si>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</si>
  <si>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</si>
  <si>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</si>
  <si>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</si>
  <si>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</si>
  <si>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</si>
  <si>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</si>
  <si>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</si>
  <si>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</si>
  <si>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</si>
  <si>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</si>
  <si>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</si>
  <si>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</si>
  <si>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</si>
  <si>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</si>
  <si>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</si>
  <si>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</si>
  <si>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</si>
  <si>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</si>
  <si>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</si>
  <si>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</si>
  <si>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</si>
  <si>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</si>
  <si>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</si>
  <si>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</si>
  <si>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</si>
  <si>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</si>
  <si>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</si>
  <si>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</si>
  <si>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</si>
  <si>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</si>
  <si>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</si>
  <si>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</si>
  <si>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</si>
  <si>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</si>
  <si>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</si>
  <si>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</si>
  <si>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</si>
  <si>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</si>
  <si>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</si>
  <si>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</si>
  <si>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</si>
  <si>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</si>
  <si>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</si>
  <si>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</si>
  <si>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</si>
  <si>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</si>
  <si>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</si>
  <si>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</si>
  <si>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</si>
  <si>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</si>
  <si>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</si>
  <si>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</si>
  <si>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</si>
  <si>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</si>
  <si>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</si>
  <si>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</si>
  <si>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</si>
  <si>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</si>
  <si>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</si>
  <si>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</si>
  <si>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</si>
  <si>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</si>
  <si>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</si>
  <si>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</si>
  <si>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</si>
  <si>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</si>
  <si>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</si>
  <si>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</si>
  <si>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</si>
  <si>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</si>
  <si>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</si>
  <si>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</si>
  <si>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</si>
  <si>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</si>
  <si>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</si>
  <si>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</si>
  <si>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</si>
  <si>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</si>
  <si>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</si>
  <si>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</si>
  <si>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</si>
  <si>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</si>
  <si>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</si>
  <si>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</si>
  <si>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</si>
  <si>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</si>
  <si>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</si>
  <si>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</si>
  <si>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</si>
  <si>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</si>
  <si>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</si>
  <si>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</si>
  <si>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</si>
  <si>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</si>
  <si>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</si>
  <si>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</si>
  <si>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</si>
  <si>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</si>
  <si>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</si>
  <si>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</si>
  <si>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</si>
  <si>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</si>
  <si>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</si>
  <si>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</si>
  <si>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</si>
  <si>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</si>
  <si>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</si>
  <si>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</si>
  <si>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</si>
  <si>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</si>
  <si>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</si>
  <si>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</si>
  <si>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</si>
  <si>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</si>
  <si>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</si>
  <si>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</si>
  <si>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</si>
  <si>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</si>
  <si>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</si>
  <si>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</si>
  <si>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</si>
  <si>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</si>
  <si>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</si>
  <si>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</si>
  <si>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</si>
  <si>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</si>
  <si>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</si>
  <si>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</si>
  <si>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</si>
  <si>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</si>
  <si>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</si>
  <si>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</si>
  <si>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</si>
  <si>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</si>
  <si>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</si>
  <si>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</si>
  <si>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</si>
  <si>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</si>
  <si>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</si>
  <si>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</si>
  <si>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</si>
  <si>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</si>
  <si>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</si>
  <si>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</si>
  <si>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</si>
  <si>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</si>
  <si>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</si>
  <si>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</si>
  <si>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</si>
  <si>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</si>
  <si>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</si>
  <si>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</si>
  <si>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</si>
  <si>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</si>
  <si>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</si>
  <si>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</si>
  <si>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</si>
  <si>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</si>
  <si>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</si>
  <si>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</si>
  <si>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</si>
  <si>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</si>
  <si>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</si>
  <si>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</si>
  <si>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</si>
  <si>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</si>
  <si>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</si>
  <si>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</si>
  <si>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</si>
  <si>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</si>
  <si>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</si>
  <si>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</si>
  <si>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</si>
  <si>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</si>
  <si>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</si>
  <si>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</si>
  <si>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</si>
  <si>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</si>
  <si>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</si>
  <si>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</si>
  <si>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</si>
  <si>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</si>
  <si>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</si>
  <si>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</si>
  <si>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</si>
  <si>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</si>
  <si>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</si>
  <si>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</si>
  <si>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</si>
  <si>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</si>
  <si>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</si>
  <si>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</si>
  <si>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</si>
  <si>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</si>
  <si>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</si>
  <si>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</si>
  <si>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</si>
  <si>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</si>
  <si>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</si>
  <si>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</si>
  <si>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</si>
  <si>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</si>
  <si>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</si>
  <si>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</si>
  <si>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</si>
  <si>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</si>
  <si>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</si>
  <si>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</si>
  <si>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</si>
  <si>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</si>
  <si>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</si>
  <si>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</si>
  <si>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</si>
  <si>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</si>
  <si>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</si>
  <si>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</si>
  <si>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</si>
  <si>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</si>
  <si>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</si>
  <si>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</si>
  <si>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</si>
  <si>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</si>
  <si>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</si>
  <si>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</si>
  <si>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</si>
  <si>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</si>
  <si>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</si>
  <si>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</si>
  <si>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</si>
  <si>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</si>
  <si>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</si>
  <si>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</si>
  <si>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</si>
  <si>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</si>
  <si>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</si>
  <si>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</si>
  <si>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</si>
  <si>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</si>
  <si>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</si>
  <si>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</si>
  <si>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</si>
  <si>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</si>
  <si>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</si>
  <si>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</si>
  <si>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</si>
  <si>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</si>
  <si>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</si>
  <si>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</si>
  <si>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</si>
  <si>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</si>
  <si>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</si>
  <si>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</si>
  <si>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</si>
  <si>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</si>
  <si>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</si>
  <si>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</si>
  <si>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</si>
  <si>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</si>
  <si>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</si>
  <si>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</si>
  <si>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</si>
  <si>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</si>
  <si>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</si>
  <si>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</si>
  <si>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</si>
  <si>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</si>
  <si>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</si>
  <si>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</si>
  <si>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</si>
  <si>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</si>
  <si>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</si>
  <si>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</si>
  <si>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</si>
  <si>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</si>
  <si>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</si>
  <si>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</si>
  <si>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</si>
  <si>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</si>
  <si>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</si>
  <si>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</si>
  <si>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</si>
  <si>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</si>
  <si>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</si>
  <si>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</si>
  <si>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</si>
  <si>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</si>
  <si>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</si>
  <si>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</si>
  <si>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</si>
  <si>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</si>
  <si>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</si>
  <si>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</si>
  <si>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</si>
  <si>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</si>
  <si>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</si>
  <si>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</si>
  <si>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</si>
  <si>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</si>
  <si>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</si>
  <si>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</si>
  <si>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</si>
  <si>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</si>
  <si>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</si>
  <si>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</si>
  <si>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</si>
  <si>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</si>
  <si>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</si>
  <si>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</si>
  <si>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</si>
  <si>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</si>
  <si>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</si>
  <si>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</si>
  <si>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</si>
  <si>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</si>
  <si>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</si>
  <si>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</si>
  <si>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</si>
  <si>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</si>
  <si>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</si>
  <si>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</si>
  <si>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</si>
  <si>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</si>
  <si>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</si>
  <si>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</si>
  <si>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</si>
  <si>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</si>
  <si>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</si>
  <si>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</si>
  <si>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</si>
  <si>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</si>
  <si>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</si>
  <si>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</si>
  <si>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</si>
  <si>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</si>
  <si>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</si>
  <si>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</si>
  <si>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</si>
  <si>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</si>
  <si>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</si>
  <si>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</si>
  <si>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</si>
  <si>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</si>
  <si>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</si>
  <si>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</si>
  <si>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</si>
  <si>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</si>
  <si>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</si>
  <si>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</si>
  <si>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</si>
  <si>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</si>
  <si>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</si>
  <si>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</si>
  <si>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</si>
  <si>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</si>
  <si>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</si>
  <si>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</si>
  <si>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</si>
  <si>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</si>
  <si>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</si>
  <si>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</si>
  <si>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</si>
  <si>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</si>
  <si>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</si>
  <si>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</si>
  <si>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</si>
  <si>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</si>
  <si>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</si>
  <si>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</si>
  <si>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</si>
  <si>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</si>
  <si>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</si>
  <si>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</si>
  <si>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</si>
  <si>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</si>
  <si>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</si>
  <si>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</si>
  <si>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</si>
  <si>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</si>
  <si>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</si>
  <si>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</si>
  <si>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</si>
  <si>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</si>
  <si>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</si>
  <si>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</si>
  <si>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</si>
  <si>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</si>
  <si>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</si>
  <si>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</si>
  <si>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</si>
  <si>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</si>
  <si>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</si>
  <si>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</si>
  <si>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</si>
  <si>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</si>
  <si>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</si>
  <si>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</si>
  <si>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</si>
  <si>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</si>
  <si>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</si>
  <si>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</si>
  <si>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</si>
  <si>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</si>
  <si>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</si>
  <si>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</si>
  <si>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</si>
  <si>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</si>
  <si>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</si>
  <si>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</si>
  <si>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</si>
  <si>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</si>
  <si>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</si>
  <si>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</si>
  <si>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</si>
  <si>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</si>
  <si>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</si>
  <si>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</si>
  <si>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</si>
  <si>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</si>
  <si>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</si>
  <si>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</si>
  <si>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</si>
  <si>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</si>
  <si>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</si>
  <si>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</si>
  <si>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</si>
  <si>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</si>
  <si>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</si>
  <si>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</si>
  <si>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</si>
  <si>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</si>
  <si>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</si>
  <si>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</si>
  <si>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</si>
  <si>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</si>
  <si>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</si>
  <si>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</si>
  <si>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</si>
  <si>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</si>
  <si>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</si>
  <si>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</si>
  <si>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</si>
  <si>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</si>
  <si>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</si>
  <si>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</si>
  <si>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</si>
  <si>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</si>
  <si>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</si>
  <si>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</si>
  <si>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</si>
  <si>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</si>
  <si>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</si>
  <si>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</si>
  <si>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</si>
  <si>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</si>
  <si>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</si>
  <si>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</si>
  <si>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</si>
  <si>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</si>
  <si>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</si>
  <si>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</si>
  <si>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</si>
  <si>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</si>
  <si>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</si>
  <si>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</si>
  <si>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</si>
  <si>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</si>
  <si>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</si>
  <si>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</si>
  <si>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</si>
  <si>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</si>
  <si>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</si>
  <si>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</si>
  <si>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</si>
  <si>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</si>
  <si>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</si>
  <si>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</si>
  <si>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</si>
  <si>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</si>
  <si>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</si>
  <si>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</si>
  <si>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</si>
  <si>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</si>
  <si>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</si>
  <si>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</si>
  <si>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</si>
  <si>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</si>
  <si>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</si>
  <si>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</si>
  <si>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</si>
  <si>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</si>
  <si>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</si>
  <si>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</si>
  <si>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</si>
  <si>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</si>
  <si>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</si>
  <si>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</si>
  <si>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</si>
  <si>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</si>
  <si>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</si>
  <si>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</si>
  <si>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</si>
  <si>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</si>
  <si>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</si>
  <si>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</si>
  <si>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</si>
  <si>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</si>
  <si>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</si>
  <si>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</si>
  <si>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</si>
  <si>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</si>
  <si>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</si>
  <si>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</si>
  <si>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</si>
  <si>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</si>
  <si>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</si>
  <si>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</si>
  <si>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</si>
  <si>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</si>
  <si>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</si>
  <si>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</si>
  <si>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</si>
  <si>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</si>
  <si>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</si>
  <si>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</si>
  <si>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</si>
  <si>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</si>
  <si>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</si>
  <si>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</si>
  <si>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</si>
  <si>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</si>
  <si>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</si>
  <si>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</si>
  <si>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</si>
  <si>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</si>
  <si>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</si>
  <si>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</si>
  <si>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</si>
  <si>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</si>
  <si>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</si>
  <si>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</si>
  <si>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</si>
  <si>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</si>
  <si>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</si>
  <si>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</si>
  <si>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</si>
  <si>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</si>
  <si>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</si>
  <si>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</si>
  <si>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</si>
  <si>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</si>
  <si>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</si>
  <si>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</si>
  <si>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</si>
  <si>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</si>
  <si>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</si>
  <si>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</si>
  <si>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</si>
  <si>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</si>
  <si>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</si>
  <si>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</si>
  <si>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</si>
  <si>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</si>
  <si>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</si>
  <si>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</si>
  <si>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</si>
  <si>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</si>
  <si>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</si>
  <si>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</si>
  <si>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</si>
  <si>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</si>
  <si>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</si>
  <si>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</si>
  <si>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</si>
  <si>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</si>
  <si>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</si>
  <si>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</si>
  <si>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</si>
  <si>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</si>
  <si>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</si>
  <si>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</si>
  <si>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</si>
  <si>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</si>
  <si>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</si>
  <si>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</si>
  <si>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</si>
  <si>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</si>
  <si>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</si>
  <si>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</si>
  <si>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</si>
  <si>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</si>
  <si>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</si>
  <si>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</si>
  <si>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</si>
  <si>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</si>
  <si>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</si>
  <si>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</si>
  <si>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</si>
  <si>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</si>
  <si>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</si>
  <si>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</si>
  <si>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</si>
  <si>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</si>
  <si>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</si>
  <si>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</si>
  <si>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</si>
  <si>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</si>
  <si>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</si>
  <si>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</si>
  <si>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</si>
  <si>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</si>
  <si>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</si>
  <si>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</si>
  <si>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</si>
  <si>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</si>
  <si>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</si>
  <si>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</si>
  <si>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</si>
  <si>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</si>
  <si>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</si>
  <si>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</si>
  <si>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</si>
  <si>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</si>
  <si>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</si>
  <si>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</si>
  <si>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</si>
  <si>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</si>
  <si>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</si>
  <si>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</si>
  <si>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</si>
  <si>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</si>
  <si>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</si>
  <si>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</si>
  <si>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</si>
  <si>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</si>
  <si>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</si>
  <si>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</si>
  <si>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</si>
  <si>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</si>
  <si>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</si>
  <si>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</si>
  <si>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</si>
  <si>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</si>
  <si>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</si>
  <si>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</si>
  <si>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</si>
  <si>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</si>
  <si>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</si>
  <si>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</si>
  <si>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</si>
  <si>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</si>
  <si>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</si>
  <si>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</si>
  <si>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</si>
  <si>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</si>
  <si>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</si>
  <si>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</si>
  <si>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</si>
  <si>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</si>
  <si>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</si>
  <si>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</si>
  <si>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</si>
  <si>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</si>
  <si>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</si>
  <si>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</si>
  <si>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</si>
  <si>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</si>
  <si>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</si>
  <si>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</si>
  <si>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</si>
  <si>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</si>
  <si>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</si>
  <si>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</si>
  <si>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</si>
  <si>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</si>
  <si>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</si>
  <si>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</si>
  <si>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</si>
  <si>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</si>
  <si>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</si>
  <si>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</si>
  <si>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</si>
  <si>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</si>
  <si>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</si>
  <si>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</si>
  <si>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</si>
  <si>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</si>
  <si>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</si>
  <si>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</si>
  <si>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</si>
  <si>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</si>
  <si>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</si>
  <si>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</si>
  <si>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</si>
  <si>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</si>
  <si>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</si>
  <si>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</si>
  <si>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</si>
  <si>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</si>
  <si>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</si>
  <si>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</si>
  <si>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</si>
  <si>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</si>
  <si>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</si>
  <si>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</si>
  <si>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</si>
  <si>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</si>
  <si>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</si>
  <si>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</si>
  <si>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</si>
  <si>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</si>
  <si>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</si>
  <si>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</si>
  <si>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</si>
  <si>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</si>
  <si>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</si>
  <si>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</si>
  <si>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</si>
  <si>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</si>
  <si>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</si>
  <si>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</si>
  <si>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</si>
  <si>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</si>
  <si>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</si>
  <si>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</si>
  <si>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</si>
  <si>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</si>
  <si>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</si>
  <si>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</si>
  <si>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</si>
  <si>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</si>
  <si>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</si>
  <si>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</si>
  <si>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</si>
  <si>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</si>
  <si>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</si>
  <si>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</si>
  <si>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</si>
  <si>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</si>
  <si>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</si>
  <si>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</si>
  <si>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</si>
  <si>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</si>
  <si>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</si>
  <si>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</si>
  <si>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</si>
  <si>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</si>
  <si>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</si>
  <si>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</si>
  <si>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</si>
  <si>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</si>
  <si>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</si>
  <si>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</si>
  <si>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</si>
  <si>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</si>
  <si>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</si>
  <si>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</si>
  <si>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</si>
  <si>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</si>
  <si>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</si>
  <si>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</si>
  <si>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</si>
  <si>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</si>
  <si>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</si>
  <si>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</si>
  <si>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</si>
  <si>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</si>
  <si>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</si>
  <si>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</si>
  <si>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</si>
  <si>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</si>
  <si>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</si>
  <si>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</si>
  <si>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</si>
  <si>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</si>
  <si>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</si>
  <si>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</si>
  <si>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</si>
  <si>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</si>
  <si>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</si>
  <si>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</si>
  <si>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</si>
  <si>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</si>
  <si>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</si>
  <si>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</si>
  <si>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</si>
  <si>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</si>
  <si>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</si>
  <si>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</si>
  <si>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</si>
  <si>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</si>
  <si>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</si>
  <si>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</si>
  <si>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</si>
  <si>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</si>
  <si>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</si>
  <si>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</si>
  <si>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</si>
  <si>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</si>
  <si>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</si>
  <si>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</si>
  <si>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</si>
  <si>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</si>
  <si>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</si>
  <si>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</si>
  <si>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</si>
  <si>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</si>
  <si>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</si>
  <si>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</si>
  <si>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</si>
  <si>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</si>
  <si>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</si>
  <si>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</si>
  <si>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</si>
  <si>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</si>
  <si>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</si>
  <si>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</si>
  <si>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</si>
  <si>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</si>
  <si>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</si>
  <si>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</si>
  <si>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</si>
  <si>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</si>
  <si>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</si>
  <si>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</si>
  <si>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</si>
  <si>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</si>
  <si>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</si>
  <si>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</si>
  <si>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</si>
  <si>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</si>
  <si>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</si>
  <si>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</si>
  <si>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</si>
  <si>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</si>
  <si>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</si>
  <si>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</si>
  <si>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</si>
  <si>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</si>
  <si>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</si>
  <si>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</si>
  <si>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</si>
  <si>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</si>
  <si>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</si>
  <si>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</si>
  <si>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</si>
  <si>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</si>
  <si>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</si>
  <si>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</si>
  <si>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</si>
  <si>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</si>
  <si>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</si>
  <si>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</si>
  <si>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</si>
  <si>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</si>
  <si>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</si>
  <si>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</si>
  <si>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</si>
  <si>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</si>
  <si>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</si>
  <si>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</si>
  <si>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</si>
  <si>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</si>
  <si>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</si>
  <si>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</si>
  <si>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</si>
  <si>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</si>
  <si>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</si>
  <si>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</si>
  <si>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</si>
  <si>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</si>
  <si>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</si>
  <si>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</si>
  <si>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</si>
  <si>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</si>
  <si>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</si>
  <si>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</si>
  <si>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</si>
  <si>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</si>
  <si>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</si>
  <si>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</si>
  <si>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</si>
  <si>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</si>
  <si>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</si>
  <si>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</si>
  <si>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</si>
  <si>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</si>
  <si>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</si>
  <si>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</si>
  <si>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</si>
  <si>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</si>
  <si>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</si>
  <si>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</si>
  <si>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</si>
  <si>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</si>
  <si>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</si>
  <si>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</si>
  <si>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</si>
  <si>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</si>
  <si>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</si>
  <si>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</si>
  <si>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</si>
  <si>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</si>
  <si>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</si>
  <si>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</si>
  <si>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</si>
  <si>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</si>
  <si>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</si>
  <si>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</si>
  <si>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</si>
  <si>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</si>
  <si>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</si>
  <si>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</si>
  <si>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</si>
  <si>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</si>
  <si>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</si>
  <si>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</si>
  <si>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</si>
  <si>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</si>
  <si>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</si>
  <si>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</si>
  <si>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</si>
  <si>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</si>
  <si>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</si>
  <si>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</si>
  <si>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</si>
  <si>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</si>
  <si>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</si>
  <si>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</si>
  <si>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</si>
  <si>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</si>
  <si>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</si>
  <si>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</si>
  <si>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</si>
  <si>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</si>
  <si>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</si>
  <si>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</si>
  <si>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</si>
  <si>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</si>
  <si>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</si>
  <si>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</si>
  <si>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</si>
  <si>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</si>
  <si>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</si>
  <si>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</si>
  <si>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</si>
  <si>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</si>
  <si>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</si>
  <si>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</si>
  <si>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</si>
  <si>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</si>
  <si>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</si>
  <si>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</si>
  <si>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</si>
  <si>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</si>
  <si>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</si>
  <si>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</si>
  <si>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</si>
  <si>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</si>
  <si>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</si>
  <si>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</si>
  <si>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</si>
  <si>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</si>
  <si>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</si>
  <si>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</si>
  <si>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</si>
  <si>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</si>
  <si>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</si>
  <si>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</si>
  <si>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</si>
  <si>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</si>
  <si>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</si>
  <si>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</si>
  <si>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</si>
  <si>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</si>
  <si>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</si>
  <si>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</si>
  <si>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</si>
  <si>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</si>
  <si>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</si>
  <si>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</si>
  <si>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</si>
  <si>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</si>
  <si>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</si>
  <si>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</si>
  <si>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</si>
  <si>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</si>
  <si>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</si>
  <si>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</si>
  <si>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</si>
  <si>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</si>
  <si>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</si>
  <si>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</si>
  <si>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</si>
  <si>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</si>
  <si>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</si>
  <si>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</si>
  <si>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</si>
  <si>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</si>
  <si>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</si>
  <si>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</si>
  <si>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</si>
  <si>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</si>
  <si>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</si>
  <si>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</si>
  <si>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</si>
  <si>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</si>
  <si>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</si>
  <si>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</si>
  <si>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</si>
  <si>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</si>
  <si>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</si>
  <si>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</si>
  <si>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</si>
  <si>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</si>
  <si>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</si>
  <si>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</si>
  <si>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</si>
  <si>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</si>
  <si>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</si>
  <si>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</si>
  <si>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</si>
  <si>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</si>
  <si>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</si>
  <si>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</si>
  <si>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</si>
  <si>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</si>
  <si>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</si>
  <si>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</si>
  <si>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</si>
  <si>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</si>
  <si>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</si>
  <si>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</si>
  <si>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</si>
  <si>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</si>
  <si>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</si>
  <si>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</si>
  <si>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</si>
  <si>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</si>
  <si>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</si>
  <si>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</si>
  <si>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</si>
  <si>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</si>
  <si>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</si>
  <si>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</si>
  <si>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</si>
  <si>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</si>
  <si>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</si>
  <si>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</si>
  <si>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</si>
  <si>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</si>
  <si>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</si>
  <si>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</si>
  <si>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</si>
  <si>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</si>
  <si>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</si>
  <si>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</si>
  <si>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</si>
  <si>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</si>
  <si>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</si>
  <si>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</si>
  <si>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</si>
  <si>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</si>
  <si>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</si>
  <si>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</si>
  <si>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</si>
  <si>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</si>
  <si>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</si>
  <si>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</si>
  <si>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</si>
  <si>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</si>
  <si>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</si>
  <si>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</si>
  <si>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</si>
  <si>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</si>
  <si>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</si>
  <si>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</si>
  <si>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</si>
  <si>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</si>
  <si>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</si>
  <si>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</si>
  <si>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</si>
  <si>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</si>
  <si>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</si>
  <si>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</si>
  <si>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</si>
  <si>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</si>
  <si>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</si>
  <si>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</si>
  <si>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</si>
  <si>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</si>
  <si>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</si>
  <si>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</si>
  <si>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</si>
  <si>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</si>
  <si>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</si>
  <si>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</si>
  <si>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</si>
  <si>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</si>
  <si>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</si>
  <si>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</si>
  <si>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</si>
  <si>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</si>
  <si>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</si>
  <si>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</si>
  <si>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</si>
  <si>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</si>
  <si>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</si>
  <si>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</si>
  <si>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</si>
  <si>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</si>
  <si>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</si>
  <si>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</si>
  <si>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</si>
  <si>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</si>
  <si>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</si>
  <si>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</si>
  <si>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</si>
  <si>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</si>
  <si>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</si>
  <si>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</si>
  <si>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</si>
  <si>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</si>
  <si>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</si>
  <si>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</si>
  <si>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</si>
  <si>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</si>
  <si>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</si>
  <si>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</si>
  <si>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</si>
  <si>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</si>
  <si>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</si>
  <si>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</si>
  <si>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</si>
  <si>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</si>
  <si>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</si>
  <si>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</si>
  <si>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</si>
  <si>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</si>
  <si>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</si>
  <si>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</si>
  <si>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</si>
  <si>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</si>
  <si>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</si>
  <si>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</si>
  <si>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</si>
  <si>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</si>
  <si>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</si>
  <si>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</si>
  <si>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</si>
  <si>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</si>
  <si>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</si>
  <si>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</si>
  <si>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</si>
  <si>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</si>
  <si>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</si>
  <si>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</si>
  <si>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</si>
  <si>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</si>
  <si>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</si>
  <si>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</si>
  <si>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</si>
  <si>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</si>
  <si>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</si>
  <si>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</si>
  <si>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</si>
  <si>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</si>
  <si>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</si>
  <si>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</si>
  <si>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</si>
  <si>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</si>
  <si>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</si>
  <si>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</si>
  <si>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</si>
  <si>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</si>
  <si>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</si>
  <si>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</si>
  <si>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</si>
  <si>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</si>
  <si>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</si>
  <si>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</si>
  <si>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</si>
  <si>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</si>
  <si>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</si>
  <si>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</si>
  <si>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</si>
  <si>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</si>
  <si>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</si>
  <si>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</si>
  <si>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</si>
  <si>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</si>
  <si>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</si>
  <si>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</si>
  <si>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</si>
  <si>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</si>
  <si>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</si>
  <si>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</si>
  <si>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</si>
  <si>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</si>
  <si>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</si>
  <si>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</si>
  <si>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</si>
  <si>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</si>
  <si>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</si>
  <si>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</si>
  <si>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</si>
  <si>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</si>
  <si>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</si>
  <si>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</si>
  <si>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</si>
  <si>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</si>
  <si>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</si>
  <si>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</si>
  <si>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</si>
  <si>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</si>
  <si>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</si>
  <si>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</si>
  <si>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</si>
  <si>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</si>
  <si>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</si>
  <si>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</si>
  <si>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</si>
  <si>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</si>
  <si>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</si>
  <si>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</si>
  <si>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</si>
  <si>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</si>
  <si>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</si>
  <si>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</si>
  <si>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</si>
  <si>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</si>
  <si>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</si>
  <si>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</si>
  <si>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</si>
  <si>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</si>
  <si>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</si>
  <si>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</si>
  <si>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</si>
  <si>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</si>
  <si>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</si>
  <si>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</si>
  <si>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</si>
  <si>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</si>
  <si>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</si>
  <si>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</si>
  <si>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</si>
  <si>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</si>
  <si>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</si>
  <si>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</si>
  <si>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</si>
  <si>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</si>
  <si>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</si>
  <si>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</si>
  <si>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</si>
  <si>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</si>
  <si>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</si>
  <si>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</si>
  <si>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</si>
  <si>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</si>
  <si>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</si>
  <si>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</si>
  <si>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</si>
  <si>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</si>
  <si>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</si>
  <si>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</si>
  <si>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</si>
  <si>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</si>
  <si>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</si>
  <si>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</si>
  <si>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</si>
  <si>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</si>
  <si>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</si>
  <si>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</si>
  <si>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</si>
  <si>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</si>
  <si>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</si>
  <si>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</si>
  <si>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</si>
  <si>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</si>
  <si>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</si>
  <si>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</si>
  <si>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</si>
  <si>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</si>
  <si>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</si>
  <si>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</si>
  <si>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</si>
  <si>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</si>
  <si>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</si>
  <si>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</si>
  <si>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</si>
  <si>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</si>
  <si>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</si>
  <si>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</si>
  <si>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</si>
  <si>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</si>
  <si>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</si>
  <si>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</si>
  <si>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</si>
  <si>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</si>
  <si>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</si>
  <si>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</si>
  <si>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</si>
  <si>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</si>
  <si>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</si>
  <si>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</si>
  <si>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</si>
  <si>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</si>
  <si>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</si>
  <si>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</si>
  <si>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</si>
  <si>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</si>
  <si>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</si>
  <si>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</si>
  <si>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</si>
  <si>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</si>
  <si>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</si>
  <si>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</si>
  <si>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</si>
  <si>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</si>
  <si>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</si>
  <si>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</si>
  <si>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</si>
  <si>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</si>
  <si>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</si>
  <si>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</si>
  <si>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</si>
  <si>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</si>
  <si>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</si>
  <si>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</si>
  <si>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</si>
  <si>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</si>
  <si>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</si>
  <si>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</si>
  <si>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</si>
  <si>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</si>
  <si>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</si>
  <si>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</si>
  <si>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</si>
  <si>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</si>
  <si>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</si>
  <si>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</si>
  <si>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</si>
  <si>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</si>
  <si>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</si>
  <si>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</si>
  <si>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</si>
  <si>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</si>
  <si>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</si>
  <si>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</si>
  <si>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</si>
  <si>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</si>
  <si>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</si>
  <si>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</si>
  <si>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</si>
  <si>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</si>
  <si>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</si>
  <si>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</si>
  <si>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</si>
  <si>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</si>
  <si>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</si>
  <si>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</si>
  <si>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</si>
  <si>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</si>
  <si>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</si>
  <si>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</si>
  <si>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</si>
  <si>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</si>
  <si>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</si>
  <si>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</si>
  <si>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</si>
  <si>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</si>
  <si>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</si>
  <si>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</si>
  <si>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</si>
  <si>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</si>
  <si>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</si>
  <si>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</si>
  <si>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</si>
  <si>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</si>
  <si>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</si>
  <si>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</si>
  <si>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</si>
  <si>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</si>
  <si>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</si>
  <si>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</si>
  <si>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</si>
  <si>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</si>
  <si>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</si>
  <si>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</si>
  <si>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</si>
  <si>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</si>
  <si>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</si>
  <si>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</si>
  <si>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</si>
  <si>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</si>
  <si>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</si>
  <si>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</si>
  <si>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</si>
  <si>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</si>
  <si>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</si>
  <si>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</si>
  <si>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</si>
  <si>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</si>
  <si>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</si>
  <si>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</si>
  <si>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</si>
  <si>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</si>
  <si>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</si>
  <si>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</si>
  <si>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</si>
  <si>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</si>
  <si>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</si>
  <si>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</si>
  <si>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</si>
  <si>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</si>
  <si>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</si>
  <si>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</si>
  <si>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</si>
  <si>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</si>
  <si>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</si>
  <si>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</si>
  <si>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</si>
  <si>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</si>
  <si>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</si>
  <si>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</si>
  <si>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</si>
  <si>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</si>
  <si>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</si>
  <si>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</si>
  <si>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</si>
  <si>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</si>
  <si>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</si>
  <si>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</si>
  <si>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</si>
  <si>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</si>
  <si>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</si>
  <si>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</si>
  <si>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</si>
  <si>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</si>
  <si>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</si>
  <si>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</si>
  <si>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</si>
  <si>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</si>
  <si>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</si>
  <si>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</si>
  <si>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</si>
  <si>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</si>
  <si>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</si>
  <si>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</si>
  <si>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</si>
  <si>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</si>
  <si>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</si>
  <si>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</si>
  <si>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</si>
  <si>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</si>
  <si>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</si>
  <si>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</si>
  <si>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</si>
  <si>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</si>
  <si>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</si>
  <si>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</si>
  <si>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</si>
  <si>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</si>
  <si>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</si>
  <si>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</si>
  <si>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</si>
  <si>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</si>
  <si>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</si>
  <si>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</si>
  <si>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</si>
  <si>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</si>
  <si>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</si>
  <si>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</si>
  <si>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</si>
  <si>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</si>
  <si>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</si>
  <si>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</si>
  <si>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</si>
  <si>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</si>
  <si>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</si>
  <si>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</si>
  <si>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</si>
  <si>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</si>
  <si>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</si>
  <si>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</si>
  <si>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</si>
  <si>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</si>
  <si>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</si>
  <si>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</si>
  <si>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</si>
  <si>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</si>
  <si>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</si>
  <si>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</si>
  <si>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</si>
  <si>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</si>
  <si>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</si>
  <si>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</si>
  <si>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</si>
  <si>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</si>
  <si>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</si>
  <si>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</si>
  <si>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</si>
  <si>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</si>
  <si>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</si>
  <si>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</si>
  <si>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</si>
  <si>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</si>
  <si>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</si>
  <si>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</si>
  <si>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</si>
  <si>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</si>
  <si>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</si>
  <si>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</si>
  <si>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</si>
  <si>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</si>
  <si>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</si>
  <si>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</si>
  <si>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</si>
  <si>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</si>
  <si>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</si>
  <si>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</si>
  <si>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</si>
  <si>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</si>
  <si>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</si>
  <si>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</si>
  <si>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</si>
  <si>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</si>
  <si>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</si>
  <si>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</si>
  <si>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</si>
  <si>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</si>
  <si>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</si>
  <si>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</si>
  <si>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</si>
  <si>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</si>
  <si>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</si>
  <si>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</si>
  <si>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</si>
  <si>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</si>
  <si>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</si>
  <si>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</si>
  <si>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</si>
  <si>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</si>
  <si>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</si>
  <si>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</si>
  <si>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</si>
  <si>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</si>
  <si>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</si>
  <si>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</si>
  <si>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</si>
  <si>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</si>
  <si>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</si>
  <si>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</si>
  <si>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</si>
  <si>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</si>
  <si>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</si>
  <si>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</si>
  <si>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</si>
  <si>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</si>
  <si>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</si>
  <si>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</si>
  <si>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</si>
  <si>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</si>
  <si>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</si>
  <si>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</si>
  <si>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</si>
  <si>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</si>
  <si>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</si>
  <si>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</si>
  <si>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</si>
  <si>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</si>
  <si>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</si>
  <si>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</si>
  <si>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</si>
  <si>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</si>
  <si>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</si>
  <si>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</si>
  <si>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</si>
  <si>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</si>
  <si>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</si>
  <si>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</si>
  <si>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</si>
  <si>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</si>
  <si>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</si>
  <si>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</si>
  <si>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</si>
  <si>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</si>
  <si>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</si>
  <si>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</si>
  <si>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</si>
  <si>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</si>
  <si>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</si>
  <si>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</si>
  <si>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</si>
  <si>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</si>
  <si>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</si>
  <si>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</si>
  <si>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</si>
  <si>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</si>
  <si>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</si>
  <si>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</si>
  <si>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</si>
  <si>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</si>
  <si>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</si>
  <si>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</si>
  <si>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</si>
  <si>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</si>
  <si>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</si>
  <si>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</si>
  <si>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</si>
  <si>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</si>
  <si>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</si>
  <si>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</si>
  <si>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</si>
  <si>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</si>
  <si>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</si>
  <si>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</si>
  <si>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</si>
  <si>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</si>
  <si>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</si>
  <si>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</si>
  <si>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</si>
  <si>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</si>
  <si>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</si>
  <si>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</si>
  <si>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</si>
  <si>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</si>
  <si>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</si>
  <si>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</si>
  <si>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</si>
  <si>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</si>
  <si>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</si>
  <si>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</si>
  <si>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</si>
  <si>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</si>
  <si>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</si>
  <si>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</si>
  <si>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</si>
  <si>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</si>
  <si>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</si>
  <si>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</si>
  <si>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</si>
  <si>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</si>
  <si>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</si>
  <si>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</si>
  <si>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</si>
  <si>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</si>
  <si>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</si>
  <si>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</si>
  <si>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</si>
  <si>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</si>
  <si>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</si>
  <si>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</si>
  <si>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</si>
  <si>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</si>
  <si>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</si>
  <si>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</si>
  <si>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</si>
  <si>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</si>
  <si>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</si>
  <si>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</si>
  <si>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</si>
  <si>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</si>
  <si>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</si>
  <si>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</si>
  <si>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</si>
  <si>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</si>
  <si>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</si>
  <si>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</si>
  <si>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</si>
  <si>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</si>
  <si>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</si>
  <si>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</si>
  <si>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</si>
  <si>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</si>
  <si>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</si>
  <si>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</si>
  <si>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</si>
  <si>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</si>
  <si>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</si>
  <si>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</si>
  <si>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</si>
  <si>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</si>
  <si>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</si>
  <si>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</si>
  <si>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</si>
  <si>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</si>
  <si>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</si>
  <si>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</si>
  <si>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</si>
  <si>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</si>
  <si>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</si>
  <si>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</si>
  <si>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</si>
  <si>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</si>
  <si>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</si>
  <si>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</si>
  <si>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</si>
  <si>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</si>
  <si>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</si>
  <si>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</si>
  <si>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</si>
  <si>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</si>
  <si>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</si>
  <si>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</si>
  <si>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</si>
  <si>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</si>
  <si>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</si>
  <si>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</si>
  <si>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</si>
  <si>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</si>
  <si>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</si>
  <si>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</si>
  <si>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</si>
  <si>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</si>
  <si>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</si>
  <si>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</si>
  <si>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</si>
  <si>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</si>
  <si>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</si>
  <si>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</si>
  <si>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</si>
  <si>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</si>
  <si>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</si>
  <si>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</si>
  <si>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</si>
  <si>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</si>
  <si>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</si>
  <si>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</si>
  <si>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</si>
  <si>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</si>
  <si>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</si>
  <si>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</si>
  <si>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</si>
  <si>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</si>
  <si>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</si>
  <si>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</si>
  <si>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</si>
  <si>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</si>
  <si>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</si>
  <si>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</si>
  <si>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</si>
  <si>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</si>
  <si>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</si>
  <si>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</si>
  <si>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</si>
  <si>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</si>
  <si>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</si>
  <si>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</si>
  <si>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</si>
  <si>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</si>
  <si>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</si>
  <si>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</si>
  <si>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</si>
  <si>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</si>
  <si>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</si>
  <si>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</si>
  <si>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</si>
  <si>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</si>
  <si>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</si>
  <si>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</si>
  <si>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</si>
  <si>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</si>
  <si>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</si>
  <si>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</si>
  <si>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</si>
  <si>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</si>
  <si>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</si>
  <si>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</si>
  <si>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</si>
  <si>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</si>
  <si>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</si>
  <si>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</si>
  <si>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</si>
  <si>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</si>
  <si>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</si>
  <si>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</si>
  <si>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</si>
  <si>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</si>
  <si>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</si>
  <si>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</si>
  <si>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</si>
  <si>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</si>
  <si>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</si>
  <si>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</si>
  <si>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</si>
  <si>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</si>
  <si>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</si>
  <si>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</si>
  <si>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</si>
  <si>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</si>
  <si>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</si>
  <si>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</si>
  <si>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</si>
  <si>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</si>
  <si>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</si>
  <si>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</si>
  <si>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</si>
  <si>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</si>
  <si>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</si>
  <si>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</si>
  <si>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</si>
  <si>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</si>
  <si>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</si>
  <si>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</si>
  <si>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</si>
  <si>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</si>
  <si>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</si>
  <si>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</si>
  <si>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</si>
  <si>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</si>
  <si>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</si>
  <si>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</si>
  <si>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</si>
  <si>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</si>
  <si>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</si>
  <si>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</si>
  <si>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</si>
  <si>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</si>
  <si>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</si>
  <si>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</si>
  <si>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</si>
  <si>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</si>
  <si>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</si>
  <si>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</si>
  <si>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</si>
  <si>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</si>
  <si>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</si>
  <si>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</si>
  <si>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</si>
  <si>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</si>
  <si>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</si>
  <si>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</si>
  <si>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</si>
  <si>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</si>
  <si>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</si>
  <si>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</si>
  <si>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</si>
  <si>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</si>
  <si>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</si>
  <si>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</si>
  <si>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</si>
  <si>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</si>
  <si>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</si>
  <si>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</si>
  <si>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</si>
  <si>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</si>
  <si>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</si>
  <si>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</si>
  <si>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</si>
  <si>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</si>
  <si>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</si>
  <si>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</si>
  <si>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</si>
  <si>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</si>
  <si>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</si>
  <si>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</si>
  <si>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</si>
  <si>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</si>
  <si>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</si>
  <si>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</si>
  <si>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</si>
  <si>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</si>
  <si>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</si>
  <si>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</si>
  <si>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</si>
  <si>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</si>
  <si>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</si>
  <si>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</si>
  <si>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</si>
  <si>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</si>
  <si>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</si>
  <si>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</si>
  <si>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</si>
  <si>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</si>
  <si>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</si>
  <si>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</si>
  <si>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</si>
  <si>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</si>
  <si>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</si>
  <si>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</si>
  <si>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</si>
  <si>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</si>
  <si>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</si>
  <si>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</si>
  <si>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</si>
  <si>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</si>
  <si>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</si>
  <si>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</si>
  <si>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</si>
  <si>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</si>
  <si>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</si>
  <si>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</si>
  <si>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</si>
  <si>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</si>
  <si>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</si>
  <si>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</si>
  <si>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</si>
  <si>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</si>
  <si>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</si>
  <si>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</si>
  <si>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</si>
  <si>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</si>
  <si>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</si>
  <si>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</si>
  <si>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</si>
  <si>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</si>
  <si>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</si>
  <si>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</si>
  <si>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</si>
  <si>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</si>
  <si>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</si>
  <si>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</si>
  <si>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</si>
  <si>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</si>
  <si>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</si>
  <si>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</si>
  <si>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</si>
  <si>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</si>
  <si>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</si>
  <si>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</si>
  <si>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</si>
  <si>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</si>
  <si>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</si>
  <si>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</si>
  <si>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</si>
  <si>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</si>
  <si>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</si>
  <si>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</si>
  <si>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</si>
  <si>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</si>
  <si>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</si>
  <si>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</si>
  <si>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</si>
  <si>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</si>
  <si>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</si>
  <si>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</si>
  <si>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</si>
  <si>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</si>
  <si>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</si>
  <si>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</si>
  <si>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</si>
  <si>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</si>
  <si>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</si>
  <si>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</si>
  <si>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</si>
  <si>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</si>
  <si>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</si>
  <si>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</si>
  <si>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</si>
  <si>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</si>
  <si>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</si>
  <si>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</si>
  <si>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</si>
  <si>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</si>
  <si>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</si>
  <si>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</si>
  <si>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</si>
  <si>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</si>
  <si>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</si>
  <si>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</si>
  <si>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</si>
  <si>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</si>
  <si>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</si>
  <si>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</si>
  <si>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</si>
  <si>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</si>
  <si>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</si>
  <si>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</si>
  <si>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</si>
  <si>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</si>
  <si>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</si>
  <si>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</si>
  <si>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</si>
  <si>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</si>
  <si>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</si>
  <si>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</si>
  <si>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</si>
  <si>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</si>
  <si>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</si>
  <si>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</si>
  <si>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</si>
  <si>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</si>
  <si>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</si>
  <si>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</si>
  <si>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</si>
  <si>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</si>
  <si>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</si>
  <si>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</si>
  <si>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</si>
  <si>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</si>
  <si>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</si>
  <si>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</si>
  <si>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</si>
  <si>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</si>
  <si>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</si>
  <si>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</si>
  <si>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</si>
  <si>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</si>
  <si>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</si>
  <si>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</si>
  <si>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</si>
  <si>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</si>
  <si>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</si>
  <si>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</si>
  <si>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</si>
  <si>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</si>
  <si>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</si>
  <si>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</si>
  <si>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</si>
  <si>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</si>
  <si>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</si>
  <si>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</si>
  <si>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</si>
  <si>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</si>
  <si>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</si>
  <si>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</si>
  <si>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</si>
  <si>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</si>
  <si>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</si>
  <si>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</si>
  <si>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</si>
  <si>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</si>
  <si>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</si>
  <si>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</si>
  <si>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</si>
  <si>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</si>
  <si>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</si>
  <si>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</si>
  <si>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</si>
  <si>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</si>
  <si>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</si>
  <si>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</si>
  <si>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</si>
  <si>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</si>
  <si>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</si>
  <si>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</si>
  <si>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</si>
  <si>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</si>
  <si>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</si>
  <si>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</si>
  <si>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</si>
  <si>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</si>
  <si>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</si>
  <si>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</si>
  <si>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</si>
  <si>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</si>
  <si>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</si>
  <si>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</si>
  <si>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</si>
  <si>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</si>
  <si>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</si>
  <si>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</si>
  <si>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</si>
  <si>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</si>
  <si>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</si>
  <si>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</si>
  <si>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</si>
  <si>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</si>
  <si>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</si>
  <si>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</si>
  <si>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</si>
  <si>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</si>
  <si>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</si>
  <si>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</si>
  <si>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</si>
  <si>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</si>
  <si>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</si>
  <si>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</si>
  <si>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</si>
  <si>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</si>
  <si>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</si>
  <si>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</si>
  <si>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</si>
  <si>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</si>
  <si>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</si>
  <si>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</si>
  <si>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</si>
  <si>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</si>
  <si>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</si>
  <si>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</si>
  <si>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</si>
  <si>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</si>
  <si>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</si>
  <si>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</si>
  <si>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</si>
  <si>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</si>
  <si>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</si>
  <si>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</si>
  <si>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</si>
  <si>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</si>
  <si>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</si>
  <si>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</si>
  <si>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</si>
  <si>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</si>
  <si>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</si>
  <si>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</si>
  <si>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</si>
  <si>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</si>
  <si>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</si>
  <si>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</si>
  <si>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</si>
  <si>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</si>
  <si>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</si>
  <si>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</si>
  <si>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</si>
  <si>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</si>
  <si>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</si>
  <si>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</si>
  <si>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</si>
  <si>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</si>
  <si>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</si>
  <si>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</si>
  <si>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</si>
  <si>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</si>
  <si>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</si>
  <si>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</si>
  <si>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</si>
  <si>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</si>
  <si>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</si>
  <si>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</si>
  <si>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</si>
  <si>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</si>
  <si>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</si>
  <si>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</si>
  <si>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</si>
  <si>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</si>
  <si>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</si>
  <si>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</si>
  <si>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</si>
  <si>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</si>
  <si>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</si>
  <si>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</si>
  <si>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</si>
  <si>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</si>
  <si>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</si>
  <si>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</si>
  <si>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</si>
  <si>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</si>
  <si>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</si>
  <si>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</si>
  <si>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</si>
  <si>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</si>
  <si>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</si>
  <si>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</si>
  <si>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</si>
  <si>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</si>
  <si>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</si>
  <si>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</si>
  <si>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</si>
  <si>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</si>
  <si>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</si>
  <si>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</si>
  <si>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</si>
  <si>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</si>
  <si>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</si>
  <si>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</si>
  <si>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</si>
  <si>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</si>
  <si>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</si>
  <si>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</si>
  <si>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</si>
  <si>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</si>
  <si>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</si>
  <si>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</si>
  <si>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</si>
  <si>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</si>
  <si>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</si>
  <si>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</si>
  <si>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</si>
  <si>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</si>
  <si>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</si>
  <si>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</si>
  <si>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</si>
  <si>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</si>
  <si>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</si>
  <si>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</si>
  <si>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</si>
  <si>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</si>
  <si>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</si>
  <si>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</si>
  <si>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</si>
  <si>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</si>
  <si>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</si>
  <si>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</si>
  <si>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</si>
  <si>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</si>
  <si>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</si>
  <si>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</si>
  <si>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</si>
  <si>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</si>
  <si>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</si>
  <si>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</si>
  <si>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</si>
  <si>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</si>
  <si>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</si>
  <si>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</si>
  <si>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</si>
  <si>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</si>
  <si>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</si>
  <si>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</si>
  <si>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</si>
  <si>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</si>
  <si>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</si>
  <si>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</si>
  <si>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</si>
  <si>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</si>
  <si>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</si>
  <si>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</si>
  <si>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</si>
  <si>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</si>
  <si>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</si>
  <si>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</si>
  <si>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</si>
  <si>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</si>
  <si>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</si>
  <si>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</si>
  <si>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</si>
  <si>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</si>
  <si>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</si>
  <si>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</si>
  <si>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</si>
  <si>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</si>
  <si>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</si>
  <si>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</si>
  <si>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</si>
  <si>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</si>
  <si>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</si>
  <si>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</si>
  <si>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</si>
  <si>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</si>
  <si>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</si>
  <si>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</si>
  <si>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</si>
  <si>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</si>
  <si>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</si>
  <si>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</si>
  <si>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</si>
  <si>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</si>
  <si>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</si>
  <si>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</si>
  <si>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</si>
  <si>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</si>
  <si>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</si>
  <si>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</si>
  <si>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</si>
  <si>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</si>
  <si>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</si>
  <si>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</si>
  <si>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</si>
  <si>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</si>
  <si>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</si>
  <si>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</si>
  <si>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</si>
  <si>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</si>
  <si>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</si>
  <si>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</si>
  <si>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</si>
  <si>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</si>
  <si>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</si>
  <si>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</si>
  <si>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</si>
  <si>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</si>
  <si>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</si>
  <si>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</si>
  <si>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</si>
  <si>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</si>
  <si>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</si>
  <si>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</si>
  <si>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</si>
  <si>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</si>
  <si>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</si>
  <si>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</si>
  <si>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</si>
  <si>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</si>
  <si>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</si>
  <si>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</si>
  <si>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</si>
  <si>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</si>
  <si>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</si>
  <si>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</si>
  <si>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</si>
  <si>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</si>
  <si>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</si>
  <si>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</si>
  <si>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</si>
  <si>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</si>
  <si>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</si>
  <si>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</si>
  <si>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</si>
  <si>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</si>
  <si>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</si>
  <si>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</si>
  <si>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</si>
  <si>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</si>
  <si>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</si>
  <si>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</si>
  <si>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</si>
  <si>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</si>
  <si>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</si>
  <si>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</si>
  <si>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</si>
  <si>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</si>
  <si>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</si>
  <si>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</si>
  <si>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</si>
  <si>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</si>
  <si>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</si>
  <si>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</si>
  <si>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</si>
  <si>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</si>
  <si>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</si>
  <si>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</si>
  <si>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</si>
  <si>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</si>
  <si>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</si>
  <si>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</si>
  <si>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</si>
  <si>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</si>
  <si>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</si>
  <si>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</si>
  <si>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</si>
  <si>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</si>
  <si>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</si>
  <si>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</si>
  <si>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</si>
  <si>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</si>
  <si>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</si>
  <si>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</si>
  <si>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</si>
  <si>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</si>
  <si>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</si>
  <si>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</si>
  <si>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</si>
  <si>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</si>
  <si>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</si>
  <si>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</si>
  <si>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</si>
  <si>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</si>
  <si>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</si>
  <si>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</si>
  <si>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</si>
  <si>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</si>
  <si>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</si>
  <si>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</si>
  <si>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</si>
  <si>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</si>
  <si>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</si>
  <si>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</si>
  <si>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</si>
  <si>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</si>
  <si>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</si>
  <si>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</si>
  <si>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</si>
  <si>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</si>
  <si>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</si>
  <si>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</si>
  <si>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</si>
  <si>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</si>
  <si>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</si>
  <si>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</si>
  <si>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</si>
  <si>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</si>
  <si>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</si>
  <si>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</si>
  <si>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</si>
  <si>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</si>
  <si>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</si>
  <si>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</si>
  <si>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</si>
  <si>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</si>
  <si>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</si>
  <si>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</si>
  <si>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</si>
  <si>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</si>
  <si>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</si>
  <si>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</si>
  <si>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</si>
  <si>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</si>
  <si>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</si>
  <si>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</si>
  <si>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</si>
  <si>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</si>
  <si>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</si>
  <si>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</si>
  <si>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</si>
  <si>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</si>
  <si>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</si>
  <si>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</si>
  <si>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</si>
  <si>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</si>
  <si>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</si>
  <si>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</si>
  <si>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</si>
  <si>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</si>
  <si>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</si>
  <si>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</si>
  <si>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</si>
  <si>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</si>
  <si>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</si>
  <si>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</si>
  <si>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</si>
  <si>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</si>
  <si>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</si>
  <si>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</si>
  <si>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</si>
  <si>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</si>
  <si>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</si>
  <si>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</si>
  <si>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</si>
  <si>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</si>
  <si>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</si>
  <si>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</si>
  <si>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</si>
  <si>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</si>
  <si>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</si>
  <si>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</si>
  <si>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</si>
  <si>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</si>
  <si>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</si>
  <si>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</si>
  <si>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</si>
  <si>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</si>
  <si>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</si>
  <si>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</si>
  <si>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</si>
  <si>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</si>
  <si>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</si>
  <si>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</si>
  <si>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</si>
  <si>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</si>
  <si>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</si>
  <si>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</si>
  <si>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</si>
  <si>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</si>
  <si>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</si>
  <si>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</si>
  <si>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</si>
  <si>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</si>
  <si>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</si>
  <si>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</si>
  <si>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</si>
  <si>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</si>
  <si>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</si>
  <si>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</si>
  <si>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</si>
  <si>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</si>
  <si>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</si>
  <si>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</si>
  <si>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</si>
  <si>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</si>
  <si>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</si>
  <si>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</si>
  <si>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</si>
  <si>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</si>
  <si>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</si>
  <si>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</si>
  <si>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</si>
  <si>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</si>
  <si>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</si>
  <si>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</si>
  <si>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</si>
  <si>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</si>
  <si>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</si>
  <si>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</si>
  <si>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</si>
  <si>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</si>
  <si>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</si>
  <si>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</si>
  <si>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</si>
  <si>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</si>
  <si>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</si>
  <si>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</si>
  <si>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</si>
  <si>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</si>
  <si>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</si>
  <si>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</si>
  <si>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</si>
  <si>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</si>
  <si>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</si>
  <si>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</si>
  <si>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</si>
  <si>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</si>
  <si>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</si>
  <si>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</si>
  <si>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</si>
  <si>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</si>
  <si>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</si>
  <si>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</si>
  <si>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</si>
  <si>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</si>
  <si>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</si>
  <si>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</si>
  <si>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</si>
  <si>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</si>
  <si>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</si>
  <si>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</si>
  <si>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</si>
  <si>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</si>
  <si>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</si>
  <si>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</si>
  <si>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</si>
  <si>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</si>
  <si>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</si>
  <si>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</si>
  <si>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</si>
  <si>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</si>
  <si>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</si>
  <si>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</si>
  <si>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</si>
  <si>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</si>
  <si>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</si>
  <si>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</si>
  <si>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</si>
  <si>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</si>
  <si>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</si>
  <si>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</si>
  <si>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</si>
  <si>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</si>
  <si>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</si>
  <si>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</si>
  <si>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</si>
  <si>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</si>
  <si>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</si>
  <si>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</si>
  <si>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</si>
  <si>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</si>
  <si>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</si>
  <si>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</si>
  <si>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</si>
  <si>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</si>
  <si>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</si>
  <si>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</si>
  <si>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</si>
  <si>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</si>
  <si>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</si>
  <si>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</si>
  <si>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</si>
  <si>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</si>
  <si>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</si>
  <si>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</si>
  <si>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</si>
  <si>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</si>
  <si>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</si>
  <si>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</si>
  <si>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</si>
  <si>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</si>
  <si>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</si>
  <si>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</si>
  <si>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</si>
  <si>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</si>
  <si>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</si>
  <si>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</si>
  <si>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</si>
  <si>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</si>
  <si>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</si>
  <si>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</si>
  <si>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</si>
  <si>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</si>
  <si>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</si>
  <si>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</si>
  <si>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</si>
  <si>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</si>
  <si>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</si>
  <si>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</si>
  <si>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</si>
  <si>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</si>
  <si>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</si>
  <si>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</si>
  <si>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</si>
  <si>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</si>
  <si>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</si>
  <si>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</si>
  <si>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</si>
  <si>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</si>
  <si>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</si>
  <si>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</si>
  <si>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</si>
  <si>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</si>
  <si>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</si>
  <si>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</si>
  <si>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</si>
  <si>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</si>
  <si>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</si>
  <si>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</si>
  <si>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</si>
  <si>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</si>
  <si>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</si>
  <si>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</si>
  <si>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</si>
  <si>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</si>
  <si>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</si>
  <si>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</si>
  <si>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</si>
  <si>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</si>
  <si>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</si>
  <si>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</si>
  <si>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</si>
  <si>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</si>
  <si>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</si>
  <si>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</si>
  <si>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</si>
  <si>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</si>
  <si>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</si>
  <si>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</si>
  <si>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</si>
  <si>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</si>
  <si>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</si>
  <si>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</si>
  <si>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</si>
  <si>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</si>
  <si>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</si>
  <si>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</si>
  <si>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</si>
  <si>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</si>
  <si>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</si>
  <si>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</si>
  <si>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</si>
  <si>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</si>
  <si>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</si>
  <si>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</si>
  <si>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</si>
  <si>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</si>
  <si>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</si>
  <si>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</si>
  <si>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</si>
  <si>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</si>
  <si>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</si>
  <si>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</si>
  <si>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</si>
  <si>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</si>
  <si>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</si>
  <si>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</si>
  <si>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</si>
  <si>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</si>
  <si>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</si>
  <si>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</si>
  <si>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</si>
  <si>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</si>
  <si>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</si>
  <si>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</si>
  <si>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</si>
  <si>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</si>
  <si>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</si>
  <si>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</si>
  <si>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</si>
  <si>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</si>
  <si>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</si>
  <si>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</si>
  <si>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</si>
  <si>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</si>
  <si>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</si>
  <si>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</si>
  <si>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</si>
  <si>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</si>
  <si>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</si>
  <si>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</si>
  <si>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</si>
  <si>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</si>
  <si>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</si>
  <si>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</si>
  <si>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</si>
  <si>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</si>
  <si>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</si>
  <si>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</si>
  <si>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</si>
  <si>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</si>
  <si>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</si>
  <si>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</si>
  <si>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</si>
  <si>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</si>
  <si>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</si>
  <si>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</si>
  <si>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</si>
  <si>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</si>
  <si>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</si>
  <si>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</si>
  <si>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</si>
  <si>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</si>
  <si>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</si>
  <si>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</si>
  <si>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</si>
  <si>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</si>
  <si>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</si>
  <si>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</si>
  <si>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</si>
  <si>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</si>
  <si>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</si>
  <si>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</si>
  <si>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</si>
  <si>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</si>
  <si>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</si>
  <si>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</si>
  <si>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</si>
  <si>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</si>
  <si>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</si>
  <si>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</si>
  <si>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</si>
  <si>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</si>
  <si>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</si>
  <si>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</si>
  <si>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</si>
  <si>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</si>
  <si>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</si>
  <si>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</si>
  <si>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</si>
  <si>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</si>
  <si>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</si>
  <si>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</si>
  <si>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</si>
  <si>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</si>
  <si>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</si>
  <si>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</si>
  <si>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</si>
  <si>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</si>
  <si>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</si>
  <si>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</si>
  <si>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</si>
  <si>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</si>
  <si>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</si>
  <si>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</si>
  <si>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</si>
  <si>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</si>
  <si>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</si>
  <si>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</si>
  <si>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</si>
  <si>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</si>
  <si>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</si>
  <si>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</si>
  <si>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</si>
  <si>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</si>
  <si>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</si>
  <si>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</si>
  <si>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</si>
  <si>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</si>
  <si>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</si>
  <si>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</si>
  <si>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</si>
  <si>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</si>
  <si>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</si>
  <si>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</si>
  <si>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</si>
  <si>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</si>
  <si>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</si>
  <si>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</si>
  <si>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</si>
  <si>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</si>
  <si>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</si>
  <si>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</si>
  <si>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</si>
  <si>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</si>
  <si>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</si>
  <si>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</si>
  <si>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</si>
  <si>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</si>
  <si>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</si>
  <si>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</si>
  <si>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</si>
  <si>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</si>
  <si>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</si>
  <si>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</si>
  <si>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</si>
  <si>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</si>
  <si>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</si>
  <si>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</si>
  <si>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</si>
  <si>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</si>
  <si>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</si>
  <si>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</si>
  <si>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</si>
  <si>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</si>
  <si>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</si>
  <si>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</si>
  <si>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</si>
  <si>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</si>
  <si>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</si>
  <si>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</si>
  <si>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</si>
  <si>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</si>
  <si>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</si>
  <si>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</si>
  <si>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</si>
  <si>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</si>
  <si>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</si>
  <si>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</si>
  <si>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</si>
  <si>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</si>
  <si>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</si>
  <si>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</si>
  <si>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</si>
  <si>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</si>
  <si>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</si>
  <si>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</si>
  <si>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</si>
  <si>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</si>
  <si>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</si>
  <si>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</si>
  <si>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</si>
  <si>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</si>
  <si>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</si>
  <si>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</si>
  <si>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</si>
  <si>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</si>
  <si>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</si>
  <si>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</si>
  <si>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</si>
  <si>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</si>
  <si>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</si>
  <si>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</si>
  <si>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</si>
  <si>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</si>
  <si>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</si>
  <si>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</si>
  <si>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</si>
  <si>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</si>
  <si>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</si>
  <si>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</si>
  <si>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</si>
  <si>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</si>
  <si>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</si>
  <si>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</si>
  <si>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</si>
  <si>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</si>
  <si>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</si>
  <si>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</si>
  <si>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</si>
  <si>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</si>
  <si>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</si>
  <si>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</si>
  <si>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</si>
  <si>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</si>
  <si>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</si>
  <si>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</si>
  <si>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</si>
  <si>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</si>
  <si>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</si>
  <si>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</si>
  <si>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</si>
  <si>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</si>
  <si>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</si>
  <si>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</si>
  <si>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</si>
  <si>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</si>
  <si>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</si>
  <si>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</si>
  <si>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</si>
  <si>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</si>
  <si>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</si>
  <si>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</si>
  <si>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</si>
  <si>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</si>
  <si>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</si>
  <si>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</si>
  <si>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</si>
  <si>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</si>
  <si>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</si>
  <si>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</si>
  <si>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</si>
  <si>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</si>
  <si>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</si>
  <si>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</si>
  <si>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</si>
  <si>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</si>
  <si>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</si>
  <si>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</si>
  <si>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</si>
  <si>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</si>
  <si>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</si>
  <si>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</si>
  <si>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</si>
  <si>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</si>
  <si>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</si>
  <si>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</si>
  <si>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</si>
  <si>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</si>
  <si>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</si>
  <si>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</si>
  <si>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</si>
  <si>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</si>
  <si>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</si>
  <si>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</si>
  <si>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</si>
  <si>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</si>
  <si>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</si>
  <si>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</si>
  <si>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</si>
  <si>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</si>
  <si>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</si>
  <si>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</si>
  <si>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</si>
  <si>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</si>
  <si>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</si>
  <si>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</si>
  <si>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</si>
  <si>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</si>
  <si>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</si>
  <si>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</si>
  <si>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</si>
  <si>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</si>
  <si>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</si>
  <si>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</si>
  <si>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</si>
  <si>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</si>
  <si>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</si>
  <si>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</si>
  <si>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</si>
  <si>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</si>
  <si>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</si>
  <si>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</si>
  <si>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</si>
  <si>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</si>
  <si>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</si>
  <si>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</si>
  <si>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</si>
  <si>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</si>
  <si>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</si>
  <si>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</si>
  <si>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</si>
  <si>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</si>
  <si>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</si>
  <si>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</si>
  <si>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</si>
  <si>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</si>
  <si>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</si>
  <si>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</si>
  <si>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</si>
  <si>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</si>
  <si>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</si>
  <si>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</si>
  <si>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</si>
  <si>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</si>
  <si>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</si>
  <si>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</si>
  <si>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</si>
  <si>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</si>
  <si>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</si>
  <si>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</si>
  <si>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</si>
  <si>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</si>
  <si>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</si>
  <si>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</si>
  <si>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</si>
  <si>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</si>
  <si>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</si>
  <si>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</si>
  <si>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</si>
  <si>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</si>
  <si>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</si>
  <si>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</si>
  <si>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</si>
  <si>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</si>
  <si>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</si>
  <si>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</si>
  <si>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</si>
  <si>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</si>
  <si>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</si>
  <si>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</si>
  <si>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</si>
  <si>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</si>
  <si>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</si>
  <si>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</si>
  <si>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</si>
  <si>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</si>
  <si>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</si>
  <si>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</si>
  <si>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</si>
  <si>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</si>
  <si>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</si>
  <si>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</si>
  <si>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</si>
  <si>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</si>
  <si>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</si>
  <si>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</si>
  <si>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</si>
  <si>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</si>
  <si>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</si>
  <si>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</si>
  <si>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</si>
  <si>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</si>
  <si>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</si>
  <si>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</si>
  <si>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</si>
  <si>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</si>
  <si>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</si>
  <si>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</si>
  <si>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</si>
  <si>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</si>
  <si>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</si>
  <si>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</si>
  <si>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</si>
  <si>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</si>
  <si>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</si>
  <si>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</si>
  <si>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</si>
  <si>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</si>
  <si>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</si>
  <si>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</si>
  <si>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</si>
  <si>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</si>
  <si>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</si>
  <si>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</si>
  <si>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</si>
  <si>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</si>
  <si>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</si>
  <si>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</si>
  <si>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</si>
  <si>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</si>
  <si>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</si>
  <si>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</si>
  <si>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</si>
  <si>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</si>
  <si>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</si>
  <si>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</si>
  <si>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</si>
  <si>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</si>
  <si>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</si>
  <si>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</si>
  <si>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</si>
  <si>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</si>
  <si>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</si>
  <si>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</si>
  <si>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</si>
  <si>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</si>
  <si>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</si>
  <si>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</si>
  <si>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</si>
  <si>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</si>
  <si>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</si>
  <si>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</si>
  <si>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</si>
  <si>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</si>
  <si>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</si>
  <si>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</si>
  <si>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</si>
  <si>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</si>
  <si>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</si>
  <si>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</si>
  <si>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</si>
  <si>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</si>
  <si>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</si>
  <si>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</si>
  <si>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</si>
  <si>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</si>
  <si>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</si>
  <si>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</si>
  <si>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</si>
  <si>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</si>
  <si>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</si>
  <si>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</si>
  <si>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</si>
  <si>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</si>
  <si>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</si>
  <si>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</si>
  <si>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</si>
  <si>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</si>
  <si>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</si>
  <si>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</si>
  <si>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</si>
  <si>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</si>
  <si>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</si>
  <si>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</si>
  <si>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</si>
  <si>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</si>
  <si>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</si>
  <si>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</si>
  <si>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</si>
  <si>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</si>
  <si>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</si>
  <si>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</si>
  <si>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</si>
  <si>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</si>
  <si>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</si>
  <si>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</si>
  <si>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</si>
  <si>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</si>
  <si>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</si>
  <si>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</si>
  <si>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</si>
  <si>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</si>
  <si>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</si>
  <si>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</si>
  <si>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</si>
  <si>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</si>
  <si>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</si>
  <si>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</si>
  <si>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</si>
  <si>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</si>
  <si>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</si>
  <si>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</si>
  <si>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</si>
  <si>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</si>
  <si>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</si>
  <si>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</si>
  <si>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</si>
  <si>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</si>
  <si>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</si>
  <si>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</si>
  <si>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</si>
  <si>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</si>
  <si>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</si>
  <si>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</si>
  <si>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</si>
  <si>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</si>
  <si>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</si>
  <si>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</si>
  <si>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</si>
  <si>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</si>
  <si>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</si>
  <si>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</si>
  <si>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</si>
  <si>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</si>
  <si>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</si>
  <si>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</si>
  <si>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</si>
  <si>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</si>
  <si>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</si>
  <si>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</si>
  <si>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</si>
  <si>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</si>
  <si>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</si>
  <si>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</si>
  <si>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</si>
  <si>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</si>
  <si>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</si>
  <si>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</si>
  <si>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</si>
  <si>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</si>
  <si>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</si>
  <si>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</si>
  <si>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</si>
  <si>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</si>
  <si>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</si>
  <si>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</si>
  <si>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</si>
  <si>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</si>
  <si>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</si>
  <si>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</si>
  <si>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</si>
  <si>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</si>
  <si>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</si>
  <si>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</si>
  <si>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</si>
  <si>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</si>
  <si>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</si>
  <si>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</si>
  <si>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</si>
  <si>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</si>
  <si>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</si>
  <si>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</si>
  <si>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</si>
  <si>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</si>
  <si>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</si>
  <si>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</si>
  <si>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</si>
  <si>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</si>
  <si>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</si>
  <si>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</si>
  <si>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</si>
  <si>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</si>
  <si>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</si>
  <si>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</si>
  <si>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</si>
  <si>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</si>
  <si>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</si>
  <si>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</si>
  <si>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</si>
  <si>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</si>
  <si>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</si>
  <si>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</si>
  <si>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</si>
  <si>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</si>
  <si>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</si>
  <si>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</si>
  <si>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</si>
  <si>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</si>
  <si>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</si>
  <si>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</si>
  <si>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</si>
  <si>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</si>
  <si>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</si>
  <si>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</si>
  <si>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</si>
  <si>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</si>
  <si>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</si>
  <si>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</si>
  <si>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</si>
  <si>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</si>
  <si>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</si>
  <si>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</si>
  <si>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</si>
  <si>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</si>
  <si>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</si>
  <si>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</si>
  <si>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</si>
  <si>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</si>
  <si>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</si>
  <si>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</si>
  <si>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</si>
  <si>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</si>
  <si>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</si>
  <si>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</si>
  <si>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</si>
  <si>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</si>
  <si>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</si>
  <si>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</si>
  <si>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</si>
  <si>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</si>
  <si>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</si>
  <si>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</si>
  <si>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</si>
  <si>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</si>
  <si>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</si>
  <si>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</si>
  <si>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</si>
  <si>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</si>
  <si>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</si>
  <si>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</si>
  <si>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</si>
  <si>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</si>
  <si>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</si>
  <si>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</si>
  <si>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</si>
  <si>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</si>
  <si>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</si>
  <si>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</si>
  <si>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</si>
  <si>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</si>
  <si>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</si>
  <si>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</si>
  <si>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</si>
  <si>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</si>
  <si>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</si>
  <si>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</si>
  <si>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</si>
  <si>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</si>
  <si>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</si>
  <si>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</si>
  <si>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</si>
  <si>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</si>
  <si>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</si>
  <si>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</si>
  <si>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</si>
  <si>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</si>
  <si>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</si>
  <si>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</si>
  <si>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</si>
  <si>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</si>
  <si>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</si>
  <si>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</si>
  <si>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</si>
  <si>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</si>
  <si>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</si>
  <si>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</si>
  <si>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</si>
  <si>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</si>
  <si>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</si>
  <si>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</si>
  <si>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</si>
  <si>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</si>
  <si>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</si>
  <si>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</si>
  <si>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</si>
  <si>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</si>
  <si>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</si>
  <si>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</si>
  <si>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</si>
  <si>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</si>
  <si>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</si>
  <si>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</si>
  <si>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</si>
  <si>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</si>
  <si>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</si>
  <si>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</si>
  <si>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</si>
  <si>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</si>
  <si>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</si>
  <si>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</si>
  <si>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</si>
  <si>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</si>
  <si>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</si>
  <si>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</si>
  <si>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</si>
  <si>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</si>
  <si>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</si>
  <si>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</si>
  <si>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</si>
  <si>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</si>
  <si>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</si>
  <si>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</si>
  <si>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</si>
  <si>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</si>
  <si>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</si>
  <si>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</si>
  <si>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</si>
  <si>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</si>
  <si>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</si>
  <si>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</si>
  <si>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</si>
  <si>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</si>
  <si>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</si>
  <si>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</si>
  <si>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</si>
  <si>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</si>
  <si>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</si>
  <si>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</si>
  <si>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</si>
  <si>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</si>
  <si>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</si>
  <si>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</si>
  <si>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</si>
  <si>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</si>
  <si>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</si>
  <si>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</si>
  <si>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</si>
  <si>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</si>
  <si>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</si>
  <si>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</si>
  <si>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</si>
  <si>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</si>
  <si>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</si>
  <si>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</si>
  <si>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</si>
  <si>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</si>
  <si>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</si>
  <si>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</si>
  <si>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</si>
  <si>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</si>
  <si>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</si>
  <si>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</si>
  <si>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</si>
  <si>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</si>
  <si>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</si>
  <si>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</si>
  <si>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</si>
  <si>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</si>
  <si>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</si>
  <si>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</si>
  <si>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</si>
  <si>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</si>
  <si>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</si>
  <si>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</si>
  <si>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</si>
  <si>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</si>
  <si>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</si>
  <si>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</si>
  <si>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</si>
  <si>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</si>
  <si>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</si>
  <si>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</si>
  <si>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</si>
  <si>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</si>
  <si>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</si>
  <si>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</si>
  <si>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</si>
  <si>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</si>
  <si>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</si>
  <si>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</si>
  <si>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</si>
  <si>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</si>
  <si>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</si>
  <si>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</si>
  <si>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</si>
  <si>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</si>
  <si>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</si>
  <si>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</si>
  <si>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</si>
  <si>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</si>
  <si>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</si>
  <si>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</si>
  <si>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</si>
  <si>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</si>
  <si>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</si>
  <si>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</si>
  <si>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</si>
  <si>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</si>
  <si>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</si>
  <si>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</si>
  <si>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</si>
  <si>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</si>
  <si>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</si>
  <si>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</si>
  <si>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</si>
  <si>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</si>
  <si>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</si>
  <si>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</si>
  <si>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</si>
  <si>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</si>
  <si>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</si>
  <si>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</si>
  <si>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</si>
  <si>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</si>
  <si>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</si>
  <si>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</si>
  <si>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</si>
  <si>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</si>
  <si>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</si>
  <si>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</si>
  <si>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</si>
  <si>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</si>
  <si>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</si>
  <si>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</si>
  <si>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</si>
  <si>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</si>
  <si>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</si>
  <si>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</si>
  <si>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</si>
  <si>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</si>
  <si>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</si>
  <si>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</si>
  <si>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</si>
  <si>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</si>
  <si>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</si>
  <si>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</si>
  <si>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</si>
  <si>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</si>
  <si>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</si>
  <si>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</si>
  <si>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</si>
  <si>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</si>
  <si>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</si>
  <si>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</si>
  <si>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</si>
  <si>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</si>
  <si>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</si>
  <si>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</si>
  <si>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</si>
  <si>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</si>
  <si>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</si>
  <si>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</si>
  <si>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</si>
  <si>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</si>
  <si>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</si>
  <si>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</si>
  <si>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</si>
  <si>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</si>
  <si>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</si>
  <si>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</si>
  <si>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</si>
  <si>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</si>
  <si>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</si>
  <si>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</si>
  <si>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</si>
  <si>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</si>
  <si>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</si>
  <si>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</si>
  <si>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</si>
  <si>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</si>
  <si>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</si>
  <si>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</si>
  <si>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</si>
  <si>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</si>
  <si>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</si>
  <si>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</si>
  <si>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</si>
  <si>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</si>
  <si>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</si>
  <si>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</si>
  <si>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</si>
  <si>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</si>
  <si>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</si>
  <si>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</si>
  <si>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</si>
  <si>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</si>
  <si>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</si>
  <si>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</si>
  <si>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</si>
  <si>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</si>
  <si>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</si>
  <si>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</si>
  <si>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</si>
  <si>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</si>
  <si>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</si>
  <si>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</si>
  <si>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</si>
  <si>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</si>
  <si>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</si>
  <si>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</si>
  <si>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</si>
  <si>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</si>
  <si>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</si>
  <si>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</si>
  <si>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</si>
  <si>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</si>
  <si>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</si>
  <si>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</si>
  <si>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</si>
  <si>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</si>
  <si>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</si>
  <si>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</si>
  <si>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</si>
  <si>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</si>
  <si>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</si>
  <si>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</si>
  <si>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</si>
  <si>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</si>
  <si>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</si>
  <si>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</si>
  <si>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</si>
  <si>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</si>
  <si>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</si>
  <si>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</si>
  <si>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</si>
  <si>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</si>
  <si>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</si>
  <si>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</si>
  <si>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</si>
  <si>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</si>
  <si>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</si>
  <si>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</si>
  <si>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</si>
  <si>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</si>
  <si>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</si>
  <si>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</si>
  <si>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</si>
  <si>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</si>
  <si>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</si>
  <si>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</si>
  <si>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</si>
  <si>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</si>
  <si>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</si>
  <si>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</si>
  <si>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</si>
  <si>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</si>
  <si>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</si>
  <si>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</si>
  <si>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</si>
  <si>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</si>
  <si>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</si>
  <si>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</si>
  <si>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</si>
  <si>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</si>
  <si>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</si>
  <si>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</si>
  <si>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</si>
  <si>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</si>
  <si>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</si>
  <si>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</si>
  <si>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</si>
  <si>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</si>
  <si>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</si>
  <si>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</si>
  <si>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</si>
  <si>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</si>
  <si>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</si>
  <si>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</si>
  <si>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</si>
  <si>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</si>
  <si>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</si>
  <si>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</si>
  <si>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</si>
  <si>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</si>
  <si>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</si>
  <si>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</si>
  <si>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</si>
  <si>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</si>
  <si>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</si>
  <si>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</si>
  <si>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</si>
  <si>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</si>
  <si>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</si>
  <si>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</si>
  <si>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</si>
  <si>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</si>
  <si>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</si>
  <si>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</si>
  <si>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</si>
  <si>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</si>
  <si>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</si>
  <si>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</si>
  <si>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</si>
  <si>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</si>
  <si>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</si>
  <si>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</si>
  <si>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</si>
  <si>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</si>
  <si>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</si>
  <si>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</si>
  <si>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</si>
  <si>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</si>
  <si>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</si>
  <si>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</si>
  <si>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</si>
  <si>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</si>
  <si>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</si>
  <si>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</si>
  <si>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</si>
  <si>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</si>
  <si>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</si>
  <si>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</si>
  <si>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</si>
  <si>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</si>
  <si>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</si>
  <si>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</si>
  <si>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</si>
  <si>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</si>
  <si>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</si>
  <si>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</si>
  <si>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</si>
  <si>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</si>
  <si>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</si>
  <si>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</si>
  <si>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</si>
  <si>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</si>
  <si>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</si>
  <si>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</si>
  <si>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</si>
  <si>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</si>
  <si>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</si>
  <si>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</si>
  <si>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</si>
  <si>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</si>
  <si>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</si>
  <si>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</si>
  <si>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</si>
  <si>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</si>
  <si>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</si>
  <si>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</si>
  <si>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</si>
  <si>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</si>
  <si>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</si>
  <si>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</si>
  <si>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</si>
  <si>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</si>
  <si>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</si>
  <si>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</si>
  <si>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</si>
  <si>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</si>
  <si>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</si>
  <si>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</si>
  <si>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</si>
  <si>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</si>
  <si>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</si>
  <si>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</si>
  <si>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</si>
  <si>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</si>
  <si>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</si>
  <si>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</si>
  <si>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</si>
  <si>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</si>
  <si>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</si>
  <si>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</si>
  <si>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</si>
  <si>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</si>
  <si>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</si>
  <si>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</si>
  <si>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</si>
  <si>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</si>
  <si>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</si>
  <si>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</si>
  <si>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</si>
  <si>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</si>
  <si>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</si>
  <si>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</si>
  <si>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</si>
  <si>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</si>
  <si>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</si>
  <si>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</si>
  <si>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</si>
  <si>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</si>
  <si>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</si>
  <si>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</si>
  <si>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</si>
  <si>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</si>
  <si>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</si>
  <si>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</si>
  <si>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</si>
  <si>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</si>
  <si>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</si>
  <si>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</si>
  <si>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</si>
  <si>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</si>
  <si>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</si>
  <si>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</si>
  <si>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</si>
  <si>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</si>
  <si>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</si>
  <si>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</si>
  <si>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</si>
  <si>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</si>
  <si>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</si>
  <si>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</si>
  <si>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</si>
  <si>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</si>
  <si>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</si>
  <si>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</si>
  <si>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</si>
  <si>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</si>
  <si>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</si>
  <si>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</si>
  <si>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</si>
  <si>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</si>
  <si>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</si>
  <si>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</si>
  <si>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</si>
  <si>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</si>
  <si>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</si>
  <si>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</si>
  <si>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</si>
  <si>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</si>
  <si>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</si>
  <si>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</si>
  <si>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</si>
  <si>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</si>
  <si>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</si>
  <si>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</si>
  <si>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</si>
  <si>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</si>
  <si>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</si>
  <si>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</si>
  <si>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</si>
  <si>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</si>
  <si>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</si>
  <si>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</si>
  <si>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</si>
  <si>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</si>
  <si>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</si>
  <si>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</si>
  <si>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</si>
  <si>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</si>
  <si>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</si>
  <si>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</si>
  <si>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</si>
  <si>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</si>
  <si>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</si>
  <si>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</si>
  <si>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</si>
  <si>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</si>
  <si>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</si>
  <si>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</si>
  <si>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</si>
  <si>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</si>
  <si>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</si>
  <si>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</si>
  <si>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</si>
  <si>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</si>
  <si>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</si>
  <si>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</si>
  <si>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</si>
  <si>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</si>
  <si>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</si>
  <si>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</si>
  <si>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</si>
  <si>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</si>
  <si>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</si>
  <si>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</si>
  <si>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</si>
  <si>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</si>
  <si>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</si>
  <si>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</si>
  <si>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</si>
  <si>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</si>
  <si>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</si>
  <si>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</si>
  <si>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</si>
  <si>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</si>
  <si>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</si>
  <si>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</si>
  <si>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</si>
  <si>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</si>
  <si>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</si>
  <si>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</si>
  <si>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</si>
  <si>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</si>
  <si>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</si>
  <si>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</si>
  <si>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</si>
  <si>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</si>
  <si>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</si>
  <si>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</si>
  <si>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</si>
  <si>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</si>
  <si>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</si>
  <si>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</si>
  <si>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</si>
  <si>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PCM-20251114-00001003</t>
  </si>
  <si>
    <t>ETA 60 min</t>
  </si>
  <si>
    <t>PCM-20251114-00000961</t>
  </si>
  <si>
    <t>ETA 50 min</t>
  </si>
  <si>
    <t>NO PCM</t>
  </si>
  <si>
    <t>ETA  15 min</t>
  </si>
  <si>
    <t xml:space="preserve">team secure HUB site </t>
  </si>
  <si>
    <t xml:space="preserve"> PCM-20250215-00000830 </t>
  </si>
  <si>
    <t>LTE site still down and  site located in aramco area access issue need special permission</t>
  </si>
  <si>
    <t>PCM-20251114-00000981</t>
  </si>
  <si>
    <t>ETA 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</si>
  <si>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</si>
  <si>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</si>
  <si>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</si>
  <si>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</si>
  <si>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</si>
  <si>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</si>
  <si>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</si>
  <si>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</si>
  <si>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PCM-20251114-00000842</t>
  </si>
  <si>
    <t xml:space="preserve">Sceco black out on Madraka area , Teams secured HUb sites </t>
  </si>
  <si>
    <t>PCM-20251114-00000856</t>
  </si>
  <si>
    <t xml:space="preserve">EM team at site </t>
  </si>
  <si>
    <t>PCM-20251114-00000915</t>
  </si>
  <si>
    <t>PCM-20251114-00000788</t>
  </si>
  <si>
    <t>TEAM at site mkw9706 to move bah0831 eta 75 mins</t>
  </si>
  <si>
    <t>PCM-20251114-00000971</t>
  </si>
  <si>
    <t>ETA 15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</si>
</sst>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22" fontId="28" fillId="2" borderId="7" xfId="0" applyNumberFormat="1" applyFont="1" applyFill="1" applyBorder="1" applyAlignment="1">
      <alignment horizontal="center" vertical="center" wrapText="1"/>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 totalsRowShown="0" headerRowDxfId="174" dataDxfId="173" headerRowBorderDxfId="171" tableBorderDxfId="172" totalsRowBorderDxfId="170">
  <autoFilter ref="A1:L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9" totalsRowShown="0" headerRowDxfId="157" dataDxfId="156" headerRowBorderDxfId="154" tableBorderDxfId="155" totalsRowBorderDxfId="153">
  <autoFilter ref="A1:CJ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6" totalsRowShown="0" headerRowDxfId="64" dataDxfId="63" headerRowBorderDxfId="61" tableBorderDxfId="62">
  <autoFilter ref="A1:L10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 totalsRowShown="0" headerRowDxfId="48" dataDxfId="47" headerRowBorderDxfId="45" tableBorderDxfId="46" totalsRowBorderDxfId="44">
  <autoFilter ref="A1:L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7" totalsRowShown="0" headerRowDxfId="31" dataDxfId="30" headerRowBorderDxfId="28" tableBorderDxfId="29">
  <autoFilter ref="A1:L20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7" totalsRowShown="0" headerRowDxfId="15" dataDxfId="14" headerRowBorderDxfId="12" tableBorderDxfId="13">
  <autoFilter ref="A1:L1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K13" sqref="K1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312.76000694444519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5" ca="1" si="0">IFERROR(NOW()-F3,"")</f>
        <v>45975.708432870371</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45975.708432870371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45975.708432870371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ref="G6:G37" ca="1" si="1">IFERROR(NOW()-F6,"")</f>
        <v>45975.708432870371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45975.708432870371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45975.708432870371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45975.708432870371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45975.708432870371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45975.708432870371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45975.708432870371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45975.708432870371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45975.708432870371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45975.708432870371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45975.708432870371</v>
      </c>
      <c r="H16" s="111"/>
      <c r="I16" s="109" t="str">
        <f>IFERROR(VLOOKUP(D16,DB!A:F,6,0),"")</f>
        <v/>
      </c>
      <c r="J16" s="109" t="str">
        <f>IFERROR(VLOOKUP(D16,DB!A:G,7,0),"")</f>
        <v/>
      </c>
      <c r="K16" s="113"/>
      <c r="L16" s="114" t="str">
        <f>IFERROR(VLOOKUP(D16,DB!A:I,9,0),"")</f>
        <v/>
      </c>
    </row>
    <row r="17" spans="1:12" ht="15" customHeight="1">
      <c r="A17" s="117"/>
      <c r="B17" s="118" t="str">
        <f>IFERROR(VLOOKUP(D17,DB!A:K,11,0),"")</f>
        <v/>
      </c>
      <c r="C17" s="118"/>
      <c r="D17" s="118"/>
      <c r="E17" s="119"/>
      <c r="F17" s="120"/>
      <c r="G17" s="121">
        <f t="shared" ca="1" si="1"/>
        <v>45975.708432870371</v>
      </c>
      <c r="H17" s="120"/>
      <c r="I17" s="118" t="str">
        <f>IFERROR(VLOOKUP(D17,DB!A:F,6,0),"")</f>
        <v/>
      </c>
      <c r="J17" s="118" t="str">
        <f>IFERROR(VLOOKUP(D17,DB!A:G,7,0),"")</f>
        <v/>
      </c>
      <c r="K17" s="122"/>
      <c r="L17" s="123" t="str">
        <f>IFERROR(VLOOKUP(D17,DB!A:I,9,0),"")</f>
        <v/>
      </c>
    </row>
    <row r="18" spans="1:12" ht="15" customHeight="1">
      <c r="A18" s="150"/>
      <c r="B18" s="151" t="str">
        <f>IFERROR(VLOOKUP(D18,DB!A:K,11,0),"")</f>
        <v/>
      </c>
      <c r="C18" s="151"/>
      <c r="D18" s="151"/>
      <c r="E18" s="152"/>
      <c r="F18" s="149"/>
      <c r="G18" s="153">
        <f ca="1">IFERROR(NOW()-F18,"")</f>
        <v>45975.708432870371</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45975.708432870371</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45975.708432870371</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45975.708432870371</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45975.708432870371</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45975.708432870371</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45975.708432870371</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45975.708432870371</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45975.708432870371</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45975.708432870371</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45975.708432870371</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45975.708432870371</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45975.708432870371</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45975.708432870371</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45975.708432870371</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45975.708432870371</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45975.708432870371</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45975.708432870371</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45975.708432870371</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45975.708432870371</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45975.708432870371</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45975.708432870371</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45975.708432870371</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45975.708432870371</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45975.708432870371</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45975.708432870371</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45975.708432870371</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45975.708432870371</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45975.708432870371</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45975.708432870371</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45975.708432870371</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45975.708432870371</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45975.708432870371</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45975.708432870371</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45975.708432870371</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45975.708432870371</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45975.708432870371</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45975.708432870371</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45975.708432870371</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45975.708432870371</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45975.708432870371</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45975.708432870371</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45975.708432870371</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45975.708432870371</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45975.708432870371</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45975.708432870371</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45975.708432870371</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45975.708432870371</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45975.708432870371</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45975.708432870371</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45975.708432870371</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45975.708432870371</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45975.708432870371</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45975.708432870371</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45975.708432870371</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45975.708432870371</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45975.708432870371</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45975.708432870371</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45975.708432870371</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45975.708432870371</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45975.708432870371</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45975.708432870371</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45975.708432870371</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45975.708432870371</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45975.708432870371</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45975.708432870371</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45975.708432870371</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45975.708432870371</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45975.708432870371</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45975.708432870371</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45975.708432870371</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45975.708432870371</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45975.708432870371</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45975.708432870371</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45975.708432870371</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45975.708432870371</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45975.708432870371</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45975.708432870371</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45975.708432870371</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45975.708432870371</v>
      </c>
      <c r="H97" s="149"/>
      <c r="I97" s="151" t="str">
        <f>IFERROR(VLOOKUP(D97,DB!A:F,6,0),"")</f>
        <v/>
      </c>
      <c r="J97" s="151" t="str">
        <f>IFERROR(VLOOKUP(D97,DB!A:G,7,0),"")</f>
        <v/>
      </c>
      <c r="K97" s="154"/>
      <c r="L97" s="155" t="str">
        <f>IFERROR(VLOOKUP(D97,DB!A:I,9,0),"")</f>
        <v/>
      </c>
    </row>
  </sheetData>
  <customSheetViews>
    <customSheetView guid="{F6042A99-DD27-4453-835D-0834D95730CC}" filter="1" showAutoFilter="1">
      <pageMargins left="0" right="0" top="0" bottom="0" header="0" footer="0"/>
      <autoFilter ref="B1:M1" xr:uid="{25403B02-F0DC-4778-BD25-D0A339FF1560}"/>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9"/>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150.70859490740986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1.1021481481511728</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25966</v>
      </c>
      <c r="E5" s="103" t="s">
        <v>39021</v>
      </c>
      <c r="F5" s="104">
        <v>45975.696250000001</v>
      </c>
      <c r="G5" s="105">
        <f ca="1">IFERROR(NOW()-F5,"-")</f>
        <v>1.2182870370452292E-2</v>
      </c>
      <c r="H5" s="104">
        <v>45975.691400462965</v>
      </c>
      <c r="I5" s="18" t="str">
        <f>IFERROR(VLOOKUP(D5,DB!A:F,6,0),"")</f>
        <v>Power cube</v>
      </c>
      <c r="J5" s="18" t="str">
        <f>IFERROR(VLOOKUP(D5,DB!A:G,7,0),"")</f>
        <v>Good+No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45975.708432870371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45975.708432870371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45975.708432870371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45975.708432870371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45975.708432870371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45975.708432870371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45975.708432870371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45975.708432870371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45975.708432870371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45975.708432870371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45975.708432870371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45975.708432870371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45975.708432870371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45975.708432870371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45975.708432870371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45975.708432870371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45975.708432870371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45975.708432870371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45975.708432870371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45975.708432870371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45975.708432870371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45975.708432870371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45975.708432870371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45975.708432870371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45975.708432870371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45975.708432870371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45975.708432870371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45975.708432870371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45975.708432870371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45975.708432870371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45975.708432870371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45975.708432870371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45975.708432870371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27"/>
      <c r="B39" s="128" t="str">
        <f>IFERROR(VLOOKUP(D39,DB!A:K,11,0),"")</f>
        <v/>
      </c>
      <c r="C39" s="128"/>
      <c r="D39" s="128"/>
      <c r="E39" s="129"/>
      <c r="F39" s="130"/>
      <c r="G39" s="131">
        <f ca="1">IFERROR(NOW()-F39,"-")</f>
        <v>45975.708432870371</v>
      </c>
      <c r="H39" s="130"/>
      <c r="I39" s="128" t="str">
        <f>IFERROR(VLOOKUP(D39,DB!A:F,6,0),"")</f>
        <v/>
      </c>
      <c r="J39" s="128" t="str">
        <f>IFERROR(VLOOKUP(D39,DB!A:G,7,0),"")</f>
        <v/>
      </c>
      <c r="K39" s="132"/>
      <c r="L39" s="128" t="str">
        <f>IFERROR(VLOOKUP(D39,DB!A:I,9,0),"")</f>
        <v/>
      </c>
      <c r="M39" s="128"/>
      <c r="N39" s="128"/>
      <c r="O39" s="128"/>
      <c r="P39" s="128"/>
      <c r="Q39" s="128"/>
      <c r="R39" s="128"/>
      <c r="S39" s="128"/>
      <c r="T39" s="128"/>
      <c r="U39" s="128"/>
      <c r="V39" s="128"/>
      <c r="W39" s="128"/>
      <c r="X39" s="128"/>
      <c r="Y39" s="128"/>
      <c r="Z39" s="128"/>
      <c r="AA39" s="128"/>
      <c r="AB39" s="128"/>
      <c r="AC39" s="128"/>
      <c r="AD39" s="128"/>
      <c r="AE39" s="128"/>
      <c r="AF39" s="128"/>
      <c r="AG39" s="128"/>
      <c r="AH39" s="128"/>
      <c r="AI39" s="128"/>
      <c r="AJ39" s="128"/>
      <c r="AK39" s="128"/>
      <c r="AL39" s="128"/>
      <c r="AM39" s="128"/>
      <c r="AN39" s="128"/>
      <c r="AO39" s="128"/>
      <c r="AP39" s="128"/>
      <c r="AQ39" s="128"/>
      <c r="AR39" s="128"/>
      <c r="AS39" s="128"/>
      <c r="AT39" s="128"/>
      <c r="AU39" s="128"/>
      <c r="AV39" s="128"/>
      <c r="AW39" s="128"/>
      <c r="AX39" s="128"/>
      <c r="AY39" s="128"/>
      <c r="AZ39" s="128"/>
      <c r="BA39" s="128"/>
      <c r="BB39" s="128"/>
      <c r="BC39" s="128"/>
      <c r="BD39" s="128"/>
      <c r="BE39" s="128"/>
      <c r="BF39" s="128"/>
      <c r="BG39" s="128"/>
      <c r="BH39" s="128"/>
      <c r="BI39" s="128"/>
      <c r="BJ39" s="128"/>
      <c r="BK39" s="128"/>
      <c r="BL39" s="128"/>
      <c r="BM39" s="128"/>
      <c r="BN39" s="128"/>
      <c r="BO39" s="128"/>
      <c r="BP39" s="128"/>
      <c r="BQ39" s="128"/>
      <c r="BR39" s="128"/>
      <c r="BS39" s="128"/>
      <c r="BT39" s="128"/>
      <c r="BU39" s="128"/>
      <c r="BV39" s="128"/>
      <c r="BW39" s="128"/>
      <c r="BX39" s="128"/>
      <c r="BY39" s="128"/>
      <c r="BZ39" s="128"/>
      <c r="CA39" s="128"/>
      <c r="CB39" s="128"/>
      <c r="CC39" s="128"/>
      <c r="CD39" s="128"/>
      <c r="CE39" s="128"/>
      <c r="CF39" s="128"/>
      <c r="CG39" s="128"/>
      <c r="CH39" s="128"/>
      <c r="CI39" s="128"/>
      <c r="CJ39" s="133"/>
    </row>
  </sheetData>
  <dataValidations count="2">
    <dataValidation allowBlank="1" showInputMessage="1" showErrorMessage="1" sqref="E1" xr:uid="{4D935161-CDD3-4592-B877-3FB59C99E142}"/>
    <dataValidation type="list" allowBlank="1" showInputMessage="1" showErrorMessage="1" sqref="E3:E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6"/>
  <sheetViews>
    <sheetView workbookViewId="0">
      <selection activeCell="D2" sqref="D2:D3"/>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39109</v>
      </c>
      <c r="B2" s="61" t="str">
        <f>IFERROR(VLOOKUP(D2,DB!A:K,11,0),"")</f>
        <v>R3</v>
      </c>
      <c r="C2" s="18">
        <v>2</v>
      </c>
      <c r="D2" s="61" t="s">
        <v>12386</v>
      </c>
      <c r="E2" s="18" t="s">
        <v>39100</v>
      </c>
      <c r="F2" s="20">
        <v>45975.678344907406</v>
      </c>
      <c r="G2" s="21">
        <f t="shared" ref="G2:G61" ca="1" si="0">IFERROR(NOW()-F2,"-")</f>
        <v>3.0087962964898907E-2</v>
      </c>
      <c r="H2" s="22">
        <v>45975.668090277781</v>
      </c>
      <c r="I2" s="19" t="str">
        <f>IFERROR(VLOOKUP(D2,DB!A:F,6,0),"")</f>
        <v>SCECO</v>
      </c>
      <c r="J2" s="18" t="str">
        <f>IFERROR(VLOOKUP(D2,DB!A:G,7,0),"")</f>
        <v>Dead</v>
      </c>
      <c r="K2" s="45" t="s">
        <v>39110</v>
      </c>
      <c r="L2" s="23" t="str">
        <f>IFERROR(VLOOKUP(D2,DB!A:I,9,0),"")</f>
        <v>Latis</v>
      </c>
    </row>
    <row r="3" spans="1:13" ht="15" customHeight="1">
      <c r="A3" s="19" t="s">
        <v>39111</v>
      </c>
      <c r="B3" s="61" t="str">
        <f>IFERROR(VLOOKUP(D3,DB!A:K,11,0),"")</f>
        <v>R3</v>
      </c>
      <c r="C3" s="18">
        <v>8</v>
      </c>
      <c r="D3" s="18" t="s">
        <v>13042</v>
      </c>
      <c r="E3" s="18"/>
      <c r="F3" s="20"/>
      <c r="G3" s="21">
        <f t="shared" ca="1" si="0"/>
        <v>45975.708432870371</v>
      </c>
      <c r="H3" s="22">
        <v>45975.643136574072</v>
      </c>
      <c r="I3" s="19" t="str">
        <f>IFERROR(VLOOKUP(D3,DB!A:F,6,0),"")</f>
        <v>SCECO</v>
      </c>
      <c r="J3" s="18" t="str">
        <f>IFERROR(VLOOKUP(D3,DB!A:G,7,0),"")</f>
        <v>Dead</v>
      </c>
      <c r="K3" s="45" t="s">
        <v>39112</v>
      </c>
      <c r="L3" s="23" t="str">
        <f>IFERROR(VLOOKUP(D3,DB!A:I,9,0),"")</f>
        <v>Latis</v>
      </c>
    </row>
    <row r="4" spans="1:13" ht="15" customHeight="1">
      <c r="A4" s="86" t="s">
        <v>39111</v>
      </c>
      <c r="B4" s="61" t="str">
        <f>IFERROR(VLOOKUP(D4,DB!A:K,11,0),"")</f>
        <v>R3</v>
      </c>
      <c r="C4" s="18">
        <v>4</v>
      </c>
      <c r="D4" s="18" t="s">
        <v>12900</v>
      </c>
      <c r="E4" s="18"/>
      <c r="F4" s="20"/>
      <c r="G4" s="21">
        <f t="shared" ca="1" si="0"/>
        <v>45975.708432870371</v>
      </c>
      <c r="H4" s="22">
        <v>45975.643125000002</v>
      </c>
      <c r="I4" s="19" t="str">
        <f>IFERROR(VLOOKUP(D4,DB!A:F,6,0),"")</f>
        <v>SCECO</v>
      </c>
      <c r="J4" s="18" t="str">
        <f>IFERROR(VLOOKUP(D4,DB!A:G,7,0),"")</f>
        <v>Vandalized</v>
      </c>
      <c r="K4" s="45" t="s">
        <v>39113</v>
      </c>
      <c r="L4" s="23" t="str">
        <f>IFERROR(VLOOKUP(D4,DB!A:I,9,0),"")</f>
        <v>Latis</v>
      </c>
    </row>
    <row r="5" spans="1:13" ht="15" customHeight="1">
      <c r="A5" s="19"/>
      <c r="B5" s="61" t="str">
        <f>IFERROR(VLOOKUP(D5,DB!A:K,11,0),"")</f>
        <v/>
      </c>
      <c r="C5" s="18"/>
      <c r="D5" s="18"/>
      <c r="E5" s="18"/>
      <c r="F5" s="20"/>
      <c r="G5" s="21">
        <f t="shared" ca="1" si="0"/>
        <v>45975.708432870371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45975.708432870371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45975.708432870371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45975.708432870371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45975.708432870371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45975.708432870371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45975.708432870371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45975.708432870371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45975.708432870371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45975.708432870371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45975.708432870371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45975.708432870371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45975.708432870371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45975.708432870371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45975.708432870371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45975.708432870371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45975.708432870371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45975.708432870371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45975.708432870371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45975.708432870371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45975.708432870371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45975.708432870371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45975.708432870371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45975.708432870371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45975.708432870371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45975.708432870371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45975.708432870371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45975.708432870371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45975.708432870371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45975.708432870371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45975.708432870371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45975.708432870371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45975.708432870371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45975.708432870371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45975.708432870371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45975.708432870371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45975.708432870371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45975.708432870371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45975.708432870371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45975.708432870371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45975.708432870371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45975.708432870371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45975.708432870371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45975.708432870371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45975.708432870371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45975.708432870371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45975.708432870371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45975.708432870371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45975.708432870371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45975.708432870371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45975.708432870371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45975.708432870371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45975.708432870371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45975.708432870371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45975.708432870371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45975.708432870371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45975.708432870371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ref="G62:G125" ca="1" si="1">IFERROR(NOW()-F62,"-")</f>
        <v>45975.708432870371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45975.708432870371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45975.708432870371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45975.708432870371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45975.708432870371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45975.708432870371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45975.708432870371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45975.708432870371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45975.708432870371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45975.708432870371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45975.708432870371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45975.708432870371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45975.708432870371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45975.708432870371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45975.708432870371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45975.708432870371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45975.708432870371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45975.708432870371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45975.708432870371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45975.708432870371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45975.708432870371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45975.708432870371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45975.708432870371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45975.708432870371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45975.708432870371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45975.708432870371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45975.708432870371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45975.708432870371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45975.708432870371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45975.708432870371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45975.708432870371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45975.708432870371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45975.708432870371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45975.708432870371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45975.708432870371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45975.708432870371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45975.708432870371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45975.708432870371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45975.708432870371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45975.708432870371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45975.708432870371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45975.708432870371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45975.708432870371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45975.708432870371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45975.708432870371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45975.708432870371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45975.708432870371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45975.708432870371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45975.708432870371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45975.708432870371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45975.708432870371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45975.708432870371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45975.708432870371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45975.708432870371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45975.708432870371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45975.708432870371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45975.708432870371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45975.708432870371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45975.708432870371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45975.708432870371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45975.708432870371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45975.708432870371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45975.708432870371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45975.708432870371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ref="G126:G189" ca="1" si="2">IFERROR(NOW()-F126,"-")</f>
        <v>45975.708432870371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45975.708432870371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45975.708432870371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45975.708432870371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45975.708432870371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45975.708432870371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45975.708432870371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45975.708432870371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45975.708432870371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45975.708432870371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45975.708432870371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45975.708432870371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45975.708432870371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45975.708432870371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45975.708432870371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45975.708432870371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45975.708432870371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45975.708432870371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45975.708432870371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45975.708432870371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45975.708432870371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45975.708432870371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45975.708432870371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45975.708432870371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45975.708432870371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45975.708432870371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45975.708432870371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45975.708432870371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45975.708432870371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45975.708432870371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45975.708432870371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45975.708432870371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45975.708432870371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45975.708432870371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45975.708432870371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45975.708432870371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45975.708432870371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45975.708432870371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45975.708432870371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45975.708432870371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45975.708432870371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45975.708432870371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45975.708432870371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45975.708432870371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45975.708432870371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45975.708432870371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45975.708432870371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45975.708432870371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45975.708432870371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45975.708432870371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45975.708432870371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45975.708432870371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45975.708432870371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45975.708432870371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45975.708432870371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45975.708432870371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45975.708432870371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45975.708432870371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45975.708432870371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45975.708432870371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45975.708432870371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45975.708432870371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45975.708432870371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45975.708432870371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ref="G190:G253" ca="1" si="3">IFERROR(NOW()-F190,"-")</f>
        <v>45975.708432870371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45975.708432870371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45975.708432870371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45975.708432870371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45975.708432870371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45975.708432870371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45975.708432870371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45975.708432870371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45975.708432870371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45975.708432870371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45975.708432870371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45975.708432870371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45975.708432870371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45975.708432870371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45975.708432870371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45975.708432870371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45975.708432870371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45975.708432870371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45975.708432870371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45975.708432870371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45975.708432870371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45975.708432870371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45975.708432870371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45975.708432870371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45975.708432870371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45975.708432870371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45975.708432870371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45975.708432870371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45975.708432870371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45975.708432870371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45975.708432870371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45975.708432870371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45975.708432870371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45975.708432870371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45975.708432870371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45975.708432870371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45975.708432870371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45975.708432870371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45975.708432870371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45975.708432870371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45975.708432870371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45975.708432870371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45975.708432870371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45975.708432870371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45975.708432870371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45975.708432870371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45975.708432870371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45975.708432870371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45975.708432870371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45975.708432870371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45975.708432870371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45975.708432870371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45975.708432870371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45975.708432870371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45975.708432870371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45975.708432870371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45975.708432870371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45975.708432870371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45975.708432870371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45975.708432870371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45975.708432870371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45975.708432870371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45975.708432870371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45975.708432870371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ref="G254:G317" ca="1" si="4">IFERROR(NOW()-F254,"-")</f>
        <v>45975.708432870371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45975.708432870371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45975.708432870371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45975.708432870371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45975.708432870371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45975.708432870371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45975.708432870371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45975.708432870371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45975.708432870371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45975.708432870371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45975.708432870371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45975.708432870371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45975.708432870371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45975.708432870371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45975.708432870371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45975.708432870371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45975.708432870371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45975.708432870371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45975.708432870371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45975.708432870371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45975.708432870371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45975.708432870371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45975.708432870371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45975.708432870371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45975.708432870371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45975.708432870371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45975.708432870371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45975.708432870371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45975.708432870371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45975.708432870371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45975.708432870371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45975.708432870371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45975.708432870371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45975.708432870371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45975.708432870371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45975.708432870371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45975.708432870371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45975.708432870371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45975.708432870371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45975.708432870371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45975.708432870371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45975.708432870371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45975.708432870371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45975.708432870371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45975.708432870371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45975.708432870371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45975.708432870371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45975.708432870371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45975.708432870371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45975.708432870371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45975.708432870371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45975.708432870371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45975.708432870371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45975.708432870371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45975.708432870371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45975.708432870371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45975.708432870371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45975.708432870371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45975.708432870371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45975.708432870371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45975.708432870371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45975.708432870371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45975.708432870371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45975.708432870371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ref="G318:G381" ca="1" si="5">IFERROR(NOW()-F318,"-")</f>
        <v>45975.708432870371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45975.708432870371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45975.708432870371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45975.708432870371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45975.708432870371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45975.708432870371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45975.708432870371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45975.708432870371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45975.708432870371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45975.708432870371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45975.708432870371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45975.708432870371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45975.708432870371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45975.708432870371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45975.708432870371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45975.708432870371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45975.708432870371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45975.708432870371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45975.708432870371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45975.708432870371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45975.708432870371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45975.708432870371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45975.708432870371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45975.708432870371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45975.708432870371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45975.708432870371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45975.708432870371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45975.708432870371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45975.708432870371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45975.708432870371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45975.708432870371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45975.708432870371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45975.708432870371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45975.708432870371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45975.708432870371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45975.708432870371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45975.708432870371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45975.708432870371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45975.708432870371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45975.708432870371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45975.708432870371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45975.708432870371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45975.708432870371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45975.708432870371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45975.708432870371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45975.708432870371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45975.708432870371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45975.708432870371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45975.708432870371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45975.708432870371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45975.708432870371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45975.708432870371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45975.708432870371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45975.708432870371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45975.708432870371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45975.708432870371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45975.708432870371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45975.708432870371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45975.708432870371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45975.708432870371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45975.708432870371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45975.708432870371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45975.708432870371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45975.708432870371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ref="G382:G445" ca="1" si="6">IFERROR(NOW()-F382,"-")</f>
        <v>45975.708432870371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45975.708432870371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45975.708432870371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45975.708432870371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45975.708432870371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45975.708432870371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45975.708432870371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45975.708432870371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45975.708432870371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45975.708432870371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45975.708432870371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45975.708432870371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45975.708432870371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45975.708432870371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45975.708432870371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45975.708432870371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45975.708432870371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45975.708432870371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45975.708432870371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45975.708432870371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45975.708432870371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45975.708432870371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45975.708432870371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45975.708432870371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45975.708432870371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45975.708432870371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45975.708432870371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45975.708432870371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45975.708432870371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45975.708432870371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45975.708432870371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45975.708432870371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45975.708432870371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45975.708432870371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45975.708432870371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45975.708432870371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45975.708432870371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45975.708432870371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45975.708432870371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45975.708432870371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45975.708432870371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45975.708432870371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45975.708432870371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45975.708432870371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45975.708432870371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45975.708432870371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45975.708432870371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45975.708432870371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45975.708432870371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45975.708432870371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45975.708432870371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45975.708432870371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45975.708432870371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45975.708432870371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45975.708432870371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45975.708432870371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45975.708432870371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45975.708432870371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45975.708432870371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45975.708432870371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45975.708432870371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45975.708432870371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45975.708432870371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45975.708432870371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ref="G446:G509" ca="1" si="7">IFERROR(NOW()-F446,"-")</f>
        <v>45975.708432870371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45975.708432870371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45975.708432870371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45975.708432870371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45975.708432870371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45975.708432870371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45975.708432870371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45975.708432870371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45975.708432870371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45975.708432870371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45975.708432870371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45975.708432870371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45975.708432870371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45975.708432870371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45975.708432870371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45975.708432870371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45975.708432870371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45975.708432870371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45975.708432870371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45975.708432870371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45975.708432870371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45975.708432870371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45975.708432870371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45975.708432870371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45975.708432870371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45975.708432870371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45975.708432870371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45975.708432870371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45975.708432870371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45975.708432870371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45975.708432870371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45975.708432870371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45975.708432870371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45975.708432870371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45975.708432870371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45975.708432870371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45975.708432870371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45975.708432870371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45975.708432870371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45975.708432870371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45975.708432870371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45975.708432870371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45975.708432870371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45975.708432870371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45975.708432870371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45975.708432870371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45975.708432870371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45975.708432870371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45975.708432870371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45975.708432870371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45975.708432870371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45975.708432870371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45975.708432870371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45975.708432870371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45975.708432870371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45975.708432870371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45975.708432870371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45975.708432870371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45975.708432870371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45975.708432870371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45975.708432870371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45975.708432870371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45975.708432870371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45975.708432870371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ref="G510:G573" ca="1" si="8">IFERROR(NOW()-F510,"-")</f>
        <v>45975.708432870371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45975.708432870371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45975.708432870371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45975.708432870371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45975.708432870371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45975.708432870371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45975.708432870371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45975.708432870371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45975.708432870371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45975.708432870371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45975.708432870371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45975.708432870371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45975.708432870371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45975.708432870371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45975.708432870371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45975.708432870371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45975.708432870371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45975.708432870371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45975.708432870371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45975.708432870371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45975.708432870371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45975.708432870371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45975.708432870371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45975.708432870371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45975.708432870371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45975.708432870371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45975.708432870371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45975.708432870371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45975.708432870371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45975.708432870371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45975.708432870371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45975.708432870371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45975.708432870371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45975.708432870371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45975.708432870371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45975.708432870371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45975.708432870371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45975.708432870371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45975.708432870371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45975.708432870371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45975.708432870371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45975.708432870371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45975.708432870371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45975.708432870371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45975.708432870371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45975.708432870371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45975.708432870371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45975.708432870371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45975.708432870371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45975.708432870371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45975.708432870371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45975.708432870371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45975.708432870371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45975.708432870371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45975.708432870371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45975.708432870371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45975.708432870371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45975.708432870371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45975.708432870371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45975.708432870371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45975.708432870371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45975.708432870371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45975.708432870371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45975.708432870371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ref="G574:G637" ca="1" si="9">IFERROR(NOW()-F574,"-")</f>
        <v>45975.708432870371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45975.708432870371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45975.708432870371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45975.708432870371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45975.708432870371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45975.708432870371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45975.708432870371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45975.708432870371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45975.708432870371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45975.708432870371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45975.708432870371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45975.708432870371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45975.708432870371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45975.708432870371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45975.708432870371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45975.708432870371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45975.708432870371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45975.708432870371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45975.708432870371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45975.708432870371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45975.708432870371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45975.708432870371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45975.708432870371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45975.708432870371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45975.708432870371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45975.708432870371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45975.708432870371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45975.708432870371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45975.708432870371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45975.708432870371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45975.708432870371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45975.708432870371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45975.708432870371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45975.708432870371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45975.708432870371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45975.708432870371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45975.708432870371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45975.708432870371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45975.708432870371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45975.708432870371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45975.708432870371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45975.708432870371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45975.708432870371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45975.708432870371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45975.708432870371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45975.708432870371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45975.708432870371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45975.708432870371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45975.708432870371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45975.708432870371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45975.708432870371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45975.708432870371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45975.708432870371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45975.708432870371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45975.708432870371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45975.708432870371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45975.708432870371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45975.708432870371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45975.708432870371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45975.708432870371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45975.708432870371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45975.708432870371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45975.708432870371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45975.708432870371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ref="G638:G701" ca="1" si="10">IFERROR(NOW()-F638,"-")</f>
        <v>45975.708432870371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45975.708432870371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45975.708432870371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45975.708432870371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45975.708432870371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45975.708432870371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45975.708432870371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45975.708432870371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45975.708432870371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45975.708432870371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45975.708432870371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45975.708432870371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45975.708432870371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45975.708432870371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45975.708432870371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45975.708432870371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45975.708432870371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45975.708432870371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45975.708432870371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45975.708432870371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45975.708432870371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45975.708432870371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45975.708432870371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45975.708432870371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45975.708432870371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45975.708432870371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45975.708432870371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45975.708432870371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45975.708432870371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45975.708432870371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45975.708432870371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45975.708432870371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45975.708432870371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45975.708432870371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45975.708432870371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45975.708432870371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45975.708432870371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45975.708432870371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45975.708432870371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45975.708432870371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45975.708432870371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45975.708432870371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45975.708432870371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45975.708432870371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45975.708432870371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45975.708432870371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45975.708432870371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45975.708432870371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45975.708432870371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45975.708432870371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45975.708432870371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45975.708432870371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45975.708432870371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45975.708432870371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45975.708432870371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45975.708432870371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45975.708432870371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45975.708432870371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45975.708432870371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45975.708432870371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45975.708432870371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45975.708432870371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45975.708432870371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45975.708432870371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ref="G702:G765" ca="1" si="11">IFERROR(NOW()-F702,"-")</f>
        <v>45975.708432870371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45975.708432870371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45975.708432870371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45975.708432870371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45975.708432870371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45975.708432870371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45975.708432870371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45975.708432870371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45975.708432870371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45975.708432870371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45975.708432870371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45975.708432870371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45975.708432870371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45975.708432870371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45975.708432870371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45975.708432870371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45975.708432870371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45975.708432870371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45975.708432870371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45975.708432870371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45975.708432870371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45975.708432870371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45975.708432870371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45975.708432870371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45975.708432870371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45975.708432870371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45975.708432870371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45975.708432870371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45975.708432870371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45975.708432870371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45975.708432870371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45975.708432870371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45975.708432870371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45975.708432870371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45975.708432870371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45975.708432870371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45975.708432870371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45975.708432870371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45975.708432870371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45975.708432870371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45975.708432870371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45975.708432870371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45975.708432870371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45975.708432870371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45975.708432870371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45975.708432870371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45975.708432870371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45975.708432870371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45975.708432870371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45975.708432870371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45975.708432870371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45975.708432870371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45975.708432870371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45975.708432870371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45975.708432870371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45975.708432870371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45975.708432870371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45975.708432870371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45975.708432870371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45975.708432870371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45975.708432870371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45975.708432870371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45975.708432870371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45975.708432870371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ref="G766:G829" ca="1" si="12">IFERROR(NOW()-F766,"-")</f>
        <v>45975.708432870371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45975.708432870371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45975.708432870371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45975.708432870371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45975.708432870371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45975.708432870371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45975.708432870371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45975.708432870371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45975.708432870371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45975.708432870371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45975.708432870371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45975.708432870371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45975.708432870371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45975.708432870371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45975.708432870371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45975.708432870371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45975.708432870371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45975.708432870371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45975.708432870371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45975.708432870371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45975.708432870371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45975.708432870371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45975.708432870371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45975.708432870371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45975.708432870371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45975.708432870371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45975.708432870371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45975.708432870371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45975.708432870371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45975.708432870371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45975.708432870371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45975.708432870371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45975.708432870371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45975.708432870371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45975.708432870371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45975.708432870371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45975.708432870371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45975.708432870371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45975.708432870371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45975.708432870371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45975.708432870371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45975.708432870371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45975.708432870371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45975.708432870371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45975.708432870371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45975.708432870371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45975.708432870371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45975.708432870371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45975.708432870371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45975.708432870371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45975.708432870371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45975.708432870371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45975.708432870371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45975.708432870371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45975.708432870371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45975.708432870371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45975.708432870371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45975.708432870371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45975.708432870371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45975.708432870371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45975.708432870371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45975.708432870371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45975.708432870371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45975.708432870371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ref="G830:G893" ca="1" si="13">IFERROR(NOW()-F830,"-")</f>
        <v>45975.708432870371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45975.708432870371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45975.708432870371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45975.708432870371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45975.708432870371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45975.708432870371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45975.708432870371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45975.708432870371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45975.708432870371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45975.708432870371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45975.708432870371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45975.708432870371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45975.708432870371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45975.708432870371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45975.708432870371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45975.708432870371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45975.708432870371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45975.708432870371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45975.708432870371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45975.708432870371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45975.708432870371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45975.708432870371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45975.708432870371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45975.708432870371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45975.708432870371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45975.708432870371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45975.708432870371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45975.708432870371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45975.708432870371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45975.708432870371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45975.708432870371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45975.708432870371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45975.708432870371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45975.708432870371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45975.708432870371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45975.708432870371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45975.708432870371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45975.708432870371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45975.708432870371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45975.708432870371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45975.708432870371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45975.708432870371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45975.708432870371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45975.708432870371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45975.708432870371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45975.708432870371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45975.708432870371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45975.708432870371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45975.708432870371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45975.708432870371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45975.708432870371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45975.708432870371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45975.708432870371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45975.708432870371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45975.708432870371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45975.708432870371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45975.708432870371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45975.708432870371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45975.708432870371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45975.708432870371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45975.708432870371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45975.708432870371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45975.708432870371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45975.708432870371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ref="G894:G957" ca="1" si="14">IFERROR(NOW()-F894,"-")</f>
        <v>45975.708432870371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45975.708432870371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45975.708432870371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45975.708432870371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45975.708432870371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45975.708432870371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45975.708432870371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45975.708432870371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45975.708432870371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45975.708432870371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45975.708432870371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45975.708432870371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45975.708432870371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45975.708432870371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45975.708432870371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45975.708432870371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45975.708432870371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45975.708432870371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45975.708432870371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45975.708432870371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45975.708432870371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45975.708432870371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45975.708432870371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45975.708432870371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45975.708432870371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45975.708432870371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45975.708432870371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45975.708432870371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45975.708432870371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45975.708432870371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45975.708432870371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45975.708432870371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45975.708432870371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45975.708432870371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45975.708432870371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45975.708432870371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45975.708432870371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45975.708432870371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45975.708432870371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45975.708432870371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45975.708432870371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45975.708432870371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45975.708432870371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45975.708432870371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45975.708432870371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45975.708432870371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45975.708432870371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45975.708432870371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45975.708432870371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45975.708432870371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45975.708432870371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45975.708432870371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45975.708432870371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45975.708432870371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45975.708432870371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45975.708432870371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45975.708432870371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45975.708432870371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45975.708432870371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45975.708432870371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45975.708432870371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45975.708432870371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45975.708432870371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45975.708432870371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ref="G958:G1021" ca="1" si="15">IFERROR(NOW()-F958,"-")</f>
        <v>45975.708432870371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45975.708432870371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45975.708432870371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45975.708432870371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45975.708432870371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45975.708432870371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45975.708432870371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45975.708432870371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45975.708432870371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45975.708432870371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45975.708432870371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45975.708432870371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45975.708432870371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45975.708432870371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45975.708432870371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45975.708432870371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45975.708432870371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45975.708432870371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45975.708432870371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45975.708432870371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45975.708432870371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45975.708432870371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45975.708432870371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45975.708432870371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45975.708432870371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45975.708432870371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45975.708432870371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45975.708432870371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45975.708432870371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45975.708432870371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45975.708432870371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45975.708432870371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45975.708432870371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45975.708432870371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45975.708432870371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45975.708432870371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45975.708432870371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45975.708432870371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45975.708432870371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45975.708432870371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45975.708432870371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45975.708432870371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45975.708432870371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45975.708432870371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45975.708432870371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45975.708432870371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45975.708432870371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45975.708432870371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45975.708432870371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45975.708432870371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45975.708432870371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45975.708432870371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45975.708432870371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45975.708432870371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45975.708432870371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45975.708432870371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45975.708432870371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45975.708432870371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45975.708432870371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45975.708432870371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45975.708432870371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45975.708432870371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45975.708432870371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45975.708432870371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ref="G1022:G1036" ca="1" si="16">IFERROR(NOW()-F1022,"-")</f>
        <v>45975.708432870371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45975.708432870371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45975.708432870371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45975.708432870371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45975.708432870371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45975.708432870371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45975.708432870371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45975.708432870371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45975.708432870371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45975.708432870371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45975.708432870371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45975.708432870371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45975.708432870371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45975.708432870371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45975.708432870371</v>
      </c>
      <c r="H1036" s="22"/>
      <c r="I1036" s="19" t="str">
        <f>IFERROR(VLOOKUP(D1036,DB!A:F,6,0),"")</f>
        <v/>
      </c>
      <c r="J1036" s="18" t="str">
        <f>IFERROR(VLOOKUP(D1036,DB!A:G,7,0),"")</f>
        <v/>
      </c>
      <c r="K1036" s="45"/>
      <c r="L1036" s="23" t="str">
        <f>IFERROR(VLOOKUP(D1036,DB!A:I,9,0),"")</f>
        <v/>
      </c>
    </row>
  </sheetData>
  <dataValidations count="2">
    <dataValidation allowBlank="1" showInputMessage="1" showErrorMessage="1" sqref="E1" xr:uid="{5914219A-CB83-432D-936A-CC0CB6F3982A}"/>
    <dataValidation type="list" allowBlank="1" showInputMessage="1" showErrorMessage="1" sqref="E2:E10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
  <sheetViews>
    <sheetView tabSelected="1" workbookViewId="0">
      <selection activeCell="C12" sqref="C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39114</v>
      </c>
      <c r="B2" s="92" t="str">
        <f>IFERROR(VLOOKUP(D2,DB!A:K,11,0),"")</f>
        <v>R4</v>
      </c>
      <c r="C2" s="94">
        <v>1</v>
      </c>
      <c r="D2" s="92" t="s">
        <v>35092</v>
      </c>
      <c r="E2" s="95" t="s">
        <v>39021</v>
      </c>
      <c r="F2" s="96">
        <v>45703.480717592596</v>
      </c>
      <c r="G2" s="97">
        <f t="shared" ref="G2" ca="1" si="0">IFERROR(NOW()-F2,"")</f>
        <v>272.22771527777513</v>
      </c>
      <c r="H2" s="96">
        <v>45703.474768518521</v>
      </c>
      <c r="I2" s="96" t="str">
        <f>IFERROR(VLOOKUP(D2,DB!A:F,6,0),"")</f>
        <v>SCECO</v>
      </c>
      <c r="J2" s="96" t="str">
        <f>IFERROR(VLOOKUP(D2,DB!A:G,7,0),"")</f>
        <v>Dead</v>
      </c>
      <c r="K2" s="98" t="s">
        <v>39115</v>
      </c>
      <c r="L2" s="92" t="str">
        <f>IFERROR(VLOOKUP(D2,DB!A:I,9,0),"")</f>
        <v>Latis</v>
      </c>
    </row>
    <row r="3" spans="1:16" ht="15" customHeight="1">
      <c r="A3" s="135" t="s">
        <v>39116</v>
      </c>
      <c r="B3" s="135" t="str">
        <f>IFERROR(VLOOKUP(D3,DB!A:K,11,0),"")</f>
        <v>R4</v>
      </c>
      <c r="C3" s="94">
        <v>1</v>
      </c>
      <c r="D3" s="92" t="s">
        <v>37511</v>
      </c>
      <c r="E3" s="95" t="s">
        <v>39021</v>
      </c>
      <c r="F3" s="96">
        <v>45975.687048611115</v>
      </c>
      <c r="G3" s="97">
        <f ca="1">IFERROR(NOW()-F3,"")</f>
        <v>2.1384259256592486E-2</v>
      </c>
      <c r="H3" s="96">
        <v>45975.680798611109</v>
      </c>
      <c r="I3" s="135" t="str">
        <f>IFERROR(VLOOKUP(D3,DB!A:F,6,0),"")</f>
        <v>Generator-SG</v>
      </c>
      <c r="J3" s="135" t="str">
        <f>IFERROR(VLOOKUP(D3,DB!A:G,7,0),"")</f>
        <v>Vandalized</v>
      </c>
      <c r="K3" s="98" t="s">
        <v>39117</v>
      </c>
      <c r="L3" s="92" t="str">
        <f>IFERROR(VLOOKUP(D3,DB!A:I,9,0),"")</f>
        <v>Latis</v>
      </c>
    </row>
    <row r="4" spans="1:16" ht="15" customHeight="1">
      <c r="A4" s="135"/>
      <c r="B4" s="135" t="str">
        <f>IFERROR(VLOOKUP(D4,DB!A:K,11,0),"")</f>
        <v/>
      </c>
      <c r="C4" s="94"/>
      <c r="D4" s="92"/>
      <c r="E4" s="95"/>
      <c r="F4" s="96"/>
      <c r="G4" s="97">
        <f ca="1">IFERROR(NOW()-F4,"")</f>
        <v>45975.708432870371</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45975.708432870371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45975.708432870371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45975.708432870371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45975.708432870371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45975.708432870371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45975.708432870371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45975.708432870371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45975.708432870371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45975.708432870371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45975.708432870371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45975.708432870371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45975.708432870371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45975.708432870371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45975.708432870371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45975.708432870371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45975.708432870371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45975.708432870371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45975.708432870371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45975.708432870371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45975.708432870371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45975.708432870371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45975.708432870371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45975.708432870371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45975.708432870371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45975.708432870371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45975.708432870371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45975.708432870371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45975.708432870371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45975.708432870371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45975.708432870371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45975.708432870371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45975.708432870371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45975.708432870371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45975.708432870371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45975.708432870371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45975.708432870371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45975.708432870371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45975.708432870371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45975.708432870371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45975.708432870371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45975.708432870371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45975.708432870371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45975.708432870371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45975.708432870371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45975.708432870371</v>
      </c>
      <c r="H49" s="96"/>
      <c r="I49" s="135" t="str">
        <f>IFERROR(VLOOKUP(D49,DB!A:F,6,0),"")</f>
        <v/>
      </c>
      <c r="J49" s="135" t="str">
        <f>IFERROR(VLOOKUP(D49,DB!A:G,7,0),"")</f>
        <v/>
      </c>
      <c r="K49" s="98"/>
      <c r="L49" s="92" t="str">
        <f>IFERROR(VLOOKUP(D49,DB!A:I,9,0),"")</f>
        <v/>
      </c>
    </row>
  </sheetData>
  <dataValidations count="2">
    <dataValidation allowBlank="1" showInputMessage="1" showErrorMessage="1" sqref="E1" xr:uid="{A4F81451-56CC-4543-9497-104C4E44EE4B}"/>
    <dataValidation type="list" allowBlank="1" showInputMessage="1" showErrorMessage="1" sqref="E2:E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7"/>
  <sheetViews>
    <sheetView workbookViewId="0">
      <selection activeCell="A7" sqref="A7:XFD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39118</v>
      </c>
      <c r="B2" s="37" t="str">
        <f>IFERROR(VLOOKUP(D2,DB!A:K,11,0),"")</f>
        <v>R5</v>
      </c>
      <c r="C2" s="37">
        <v>3</v>
      </c>
      <c r="D2" s="107" t="s">
        <v>36011</v>
      </c>
      <c r="E2" s="37" t="s">
        <v>39021</v>
      </c>
      <c r="F2" s="38">
        <v>45891.832060185188</v>
      </c>
      <c r="G2" s="116">
        <f ca="1">IFERROR(NOW()-F2,"")</f>
        <v>83.876372685183014</v>
      </c>
      <c r="H2" s="38">
        <v>45891.790393518517</v>
      </c>
      <c r="I2" s="37" t="str">
        <f>IFERROR(VLOOKUP(D2,DB!A:F,6,0),"")</f>
        <v>Generator-SG</v>
      </c>
      <c r="J2" s="37" t="str">
        <f>IFERROR(VLOOKUP(D2,DB!A:G,7,0),"")</f>
        <v>Vandalized</v>
      </c>
      <c r="K2" s="37" t="s">
        <v>39119</v>
      </c>
      <c r="L2" s="37" t="str">
        <f>IFERROR(VLOOKUP(D2,DB!A:I,9,0),"")</f>
        <v>Latis</v>
      </c>
      <c r="M2" s="106"/>
    </row>
    <row r="3" spans="1:13" ht="30">
      <c r="A3" s="37" t="s">
        <v>39120</v>
      </c>
      <c r="B3" s="37" t="str">
        <f>IFERROR(VLOOKUP(D3,DB!A:K,11,0),"")</f>
        <v>R5</v>
      </c>
      <c r="C3" s="37">
        <v>1</v>
      </c>
      <c r="D3" s="37" t="s">
        <v>33268</v>
      </c>
      <c r="E3" s="37" t="s">
        <v>39100</v>
      </c>
      <c r="F3" s="38">
        <v>45926.188877314817</v>
      </c>
      <c r="G3" s="116">
        <f t="shared" ref="G3" ca="1" si="0">IFERROR(NOW()-F3,"")</f>
        <v>49.519555555554689</v>
      </c>
      <c r="H3" s="38">
        <v>45926.158159722225</v>
      </c>
      <c r="I3" s="37" t="str">
        <f>IFERROR(VLOOKUP(D3,DB!A:F,6,0),"")</f>
        <v>SCECO</v>
      </c>
      <c r="J3" s="37" t="str">
        <f>IFERROR(VLOOKUP(D3,DB!A:G,7,0),"")</f>
        <v>Good</v>
      </c>
      <c r="K3" s="37" t="s">
        <v>39121</v>
      </c>
      <c r="L3" s="37" t="str">
        <f>IFERROR(VLOOKUP(D3,DB!A:I,9,0),"")</f>
        <v>Latis</v>
      </c>
      <c r="M3" s="106"/>
    </row>
    <row r="4" spans="1:13" ht="48" customHeight="1">
      <c r="A4" s="124" t="s">
        <v>39122</v>
      </c>
      <c r="B4" s="124" t="str">
        <f>IFERROR(VLOOKUP(D4,DB!A:K,11,0),"")</f>
        <v>R5</v>
      </c>
      <c r="C4" s="124">
        <v>1</v>
      </c>
      <c r="D4" s="124" t="s">
        <v>34758</v>
      </c>
      <c r="E4" s="124" t="s">
        <v>39100</v>
      </c>
      <c r="F4" s="125">
        <v>45948.661111111112</v>
      </c>
      <c r="G4" s="126">
        <f t="shared" ref="G4" ca="1" si="1">IFERROR(NOW()-F4,"")</f>
        <v>27.047321759258921</v>
      </c>
      <c r="H4" s="125">
        <v>45948.661111111112</v>
      </c>
      <c r="I4" s="124" t="str">
        <f>IFERROR(VLOOKUP(D4,DB!A:F,6,0),"")</f>
        <v>SCECO</v>
      </c>
      <c r="J4" s="124" t="str">
        <f>IFERROR(VLOOKUP(D4,DB!A:G,7,0),"")</f>
        <v>Dead</v>
      </c>
      <c r="K4" s="124" t="s">
        <v>39123</v>
      </c>
      <c r="L4" s="124" t="str">
        <f>IFERROR(VLOOKUP(D4,DB!A:I,9,0),"")</f>
        <v>Latis</v>
      </c>
    </row>
    <row r="5" spans="1:13" ht="30.75">
      <c r="A5" s="124" t="s">
        <v>39124</v>
      </c>
      <c r="B5" s="124" t="s">
        <v>5443</v>
      </c>
      <c r="C5" s="124">
        <v>1</v>
      </c>
      <c r="D5" s="124" t="s">
        <v>32330</v>
      </c>
      <c r="E5" s="124" t="s">
        <v>39021</v>
      </c>
      <c r="F5" s="125">
        <v>45968.848599537036</v>
      </c>
      <c r="G5" s="126">
        <v>0.54726851851851854</v>
      </c>
      <c r="H5" s="125">
        <v>45968.827465277776</v>
      </c>
      <c r="I5" s="124" t="s">
        <v>22</v>
      </c>
      <c r="J5" s="124" t="s">
        <v>65</v>
      </c>
      <c r="K5" s="124" t="s">
        <v>39125</v>
      </c>
      <c r="L5" s="124" t="s">
        <v>8145</v>
      </c>
    </row>
    <row r="6" spans="1:13">
      <c r="A6" s="124" t="s">
        <v>39126</v>
      </c>
      <c r="B6" s="124" t="str">
        <f>IFERROR(VLOOKUP(D6,DB!A:K,11,0),"")</f>
        <v>R5</v>
      </c>
      <c r="C6" s="124">
        <v>1</v>
      </c>
      <c r="D6" s="124" t="s">
        <v>34999</v>
      </c>
      <c r="E6" s="124" t="s">
        <v>39021</v>
      </c>
      <c r="F6" s="156">
        <v>45975.640729166669</v>
      </c>
      <c r="G6" s="126">
        <f t="shared" ref="G6:G60" ca="1" si="2">IFERROR(NOW()-F6,"")</f>
        <v>6.7703703702136409E-2</v>
      </c>
      <c r="H6" s="125">
        <v>45975.629351851851</v>
      </c>
      <c r="I6" s="124" t="str">
        <f>IFERROR(VLOOKUP(D6,DB!A:F,6,0),"")</f>
        <v>SCECO</v>
      </c>
      <c r="J6" s="124" t="str">
        <f>IFERROR(VLOOKUP(D6,DB!A:G,7,0),"")</f>
        <v>Vandalized</v>
      </c>
      <c r="K6" s="124" t="s">
        <v>39127</v>
      </c>
      <c r="L6" s="124" t="str">
        <f>IFERROR(VLOOKUP(D6,DB!A:I,9,0),"")</f>
        <v>Latis</v>
      </c>
    </row>
    <row r="7" spans="1:13">
      <c r="A7" s="124" t="s">
        <v>39128</v>
      </c>
      <c r="B7" s="124" t="str">
        <f>IFERROR(VLOOKUP(D7,DB!A:K,11,0),"")</f>
        <v>R5</v>
      </c>
      <c r="C7" s="124">
        <v>2</v>
      </c>
      <c r="D7" s="124" t="s">
        <v>38310</v>
      </c>
      <c r="E7" s="124" t="s">
        <v>39021</v>
      </c>
      <c r="F7" s="156">
        <v>45975.644548611112</v>
      </c>
      <c r="G7" s="126">
        <f ca="1">IFERROR(NOW()-F7,"")</f>
        <v>6.3884259259793907E-2</v>
      </c>
      <c r="H7" s="125">
        <v>45975.633402777778</v>
      </c>
      <c r="I7" s="124" t="str">
        <f>IFERROR(VLOOKUP(D7,DB!A:F,6,0),"")</f>
        <v>SCECO</v>
      </c>
      <c r="J7" s="124" t="str">
        <f>IFERROR(VLOOKUP(D7,DB!A:G,7,0),"")</f>
        <v>No BB Shifted</v>
      </c>
      <c r="K7" s="124" t="s">
        <v>39129</v>
      </c>
      <c r="L7" s="124" t="str">
        <f>IFERROR(VLOOKUP(D7,DB!A:I,9,0),"")</f>
        <v>Latis</v>
      </c>
    </row>
    <row r="8" spans="1:13">
      <c r="A8" s="124" t="s">
        <v>39130</v>
      </c>
      <c r="B8" s="124" t="str">
        <f>IFERROR(VLOOKUP(D8,DB!A:K,11,0),"")</f>
        <v>R5</v>
      </c>
      <c r="C8" s="124">
        <v>1</v>
      </c>
      <c r="D8" s="124" t="s">
        <v>34351</v>
      </c>
      <c r="E8" s="124" t="s">
        <v>39021</v>
      </c>
      <c r="F8" s="156">
        <v>45975.663761574076</v>
      </c>
      <c r="G8" s="126">
        <f t="shared" ca="1" si="2"/>
        <v>4.4671296294836793E-2</v>
      </c>
      <c r="H8" s="125">
        <v>45975.658229166664</v>
      </c>
      <c r="I8" s="124" t="str">
        <f>IFERROR(VLOOKUP(D8,DB!A:F,6,0),"")</f>
        <v>SCECO</v>
      </c>
      <c r="J8" s="124" t="str">
        <f>IFERROR(VLOOKUP(D8,DB!A:G,7,0),"")</f>
        <v>Vandalized</v>
      </c>
      <c r="K8" s="124" t="s">
        <v>39127</v>
      </c>
      <c r="L8" s="124" t="str">
        <f>IFERROR(VLOOKUP(D8,DB!A:I,9,0),"")</f>
        <v>Latis</v>
      </c>
    </row>
    <row r="9" spans="1:13">
      <c r="A9" s="124"/>
      <c r="B9" s="124" t="str">
        <f>IFERROR(VLOOKUP(D9,DB!A:K,11,0),"")</f>
        <v/>
      </c>
      <c r="C9" s="124"/>
      <c r="D9"/>
      <c r="E9" s="124"/>
      <c r="F9" s="124"/>
      <c r="G9" s="126">
        <f t="shared" ca="1" si="2"/>
        <v>45975.708432870371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45975.708432870371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45975.708432870371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45975.708432870371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45975.708432870371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45975.708432870371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45975.708432870371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45975.708432870371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45975.708432870371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45975.708432870371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45975.708432870371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45975.708432870371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45975.708432870371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45975.708432870371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45975.708432870371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45975.708432870371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45975.708432870371</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45975.708432870371</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45975.708432870371</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45975.708432870371</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45975.708432870371</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45975.708432870371</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45975.708432870371</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45975.708432870371</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45975.708432870371</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45975.708432870371</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45975.708432870371</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45975.708432870371</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45975.708432870371</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45975.708432870371</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45975.708432870371</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45975.708432870371</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45975.708432870371</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45975.708432870371</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45975.708432870371</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45975.708432870371</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45975.708432870371</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45975.708432870371</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45975.708432870371</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45975.708432870371</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45975.708432870371</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45975.708432870371</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45975.708432870371</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45975.708432870371</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45975.708432870371</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45975.708432870371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45975.708432870371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2"/>
        <v>45975.708432870371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2"/>
        <v>45975.708432870371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2"/>
        <v>45975.708432870371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2"/>
        <v>45975.708432870371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2"/>
        <v>45975.708432870371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ref="G61:G124" ca="1" si="3">IFERROR(NOW()-F61,"")</f>
        <v>45975.708432870371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45975.708432870371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45975.708432870371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45975.708432870371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45975.708432870371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45975.708432870371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45975.708432870371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45975.708432870371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45975.708432870371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45975.708432870371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45975.708432870371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45975.708432870371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45975.708432870371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45975.708432870371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45975.708432870371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45975.708432870371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45975.708432870371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45975.708432870371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45975.708432870371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45975.708432870371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45975.708432870371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45975.708432870371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45975.708432870371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45975.708432870371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45975.708432870371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45975.708432870371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45975.708432870371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45975.708432870371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45975.708432870371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45975.708432870371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45975.708432870371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45975.708432870371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45975.708432870371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45975.708432870371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45975.708432870371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45975.708432870371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45975.708432870371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45975.708432870371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45975.708432870371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45975.708432870371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45975.708432870371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45975.708432870371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45975.708432870371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45975.708432870371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45975.708432870371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45975.708432870371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45975.708432870371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45975.708432870371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45975.708432870371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45975.708432870371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45975.708432870371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45975.708432870371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45975.708432870371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45975.708432870371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45975.708432870371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45975.708432870371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45975.708432870371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45975.708432870371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45975.708432870371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45975.708432870371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45975.708432870371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45975.708432870371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45975.708432870371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45975.708432870371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ref="G125:G188" ca="1" si="4">IFERROR(NOW()-F125,"")</f>
        <v>45975.708432870371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45975.708432870371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45975.708432870371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45975.708432870371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45975.708432870371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45975.708432870371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45975.708432870371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45975.708432870371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45975.708432870371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45975.708432870371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45975.708432870371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45975.708432870371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45975.708432870371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45975.708432870371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45975.708432870371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45975.708432870371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45975.708432870371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45975.708432870371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45975.708432870371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45975.708432870371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45975.708432870371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45975.708432870371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45975.708432870371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45975.708432870371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45975.708432870371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45975.708432870371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45975.708432870371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45975.708432870371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45975.708432870371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45975.708432870371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45975.708432870371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45975.708432870371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45975.708432870371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45975.708432870371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45975.708432870371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45975.708432870371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45975.708432870371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45975.708432870371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45975.708432870371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45975.708432870371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45975.708432870371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45975.708432870371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45975.708432870371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45975.708432870371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45975.708432870371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45975.708432870371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45975.708432870371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45975.708432870371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45975.708432870371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45975.708432870371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45975.708432870371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45975.708432870371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45975.708432870371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45975.708432870371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45975.708432870371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45975.708432870371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45975.708432870371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45975.708432870371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45975.708432870371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45975.708432870371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45975.708432870371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45975.708432870371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45975.708432870371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45975.708432870371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ref="G189:G252" ca="1" si="5">IFERROR(NOW()-F189,"")</f>
        <v>45975.708432870371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45975.708432870371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45975.708432870371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45975.708432870371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45975.708432870371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45975.708432870371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45975.708432870371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45975.708432870371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45975.708432870371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45975.708432870371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45975.708432870371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45975.708432870371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45975.708432870371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45975.708432870371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45975.708432870371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45975.708432870371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45975.708432870371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45975.708432870371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45975.708432870371</v>
      </c>
      <c r="H207" s="124"/>
      <c r="I207" s="124" t="str">
        <f>IFERROR(VLOOKUP(D207,DB!A:F,6,0),"")</f>
        <v/>
      </c>
      <c r="J207" s="124" t="str">
        <f>IFERROR(VLOOKUP(D207,DB!A:G,7,0),"")</f>
        <v/>
      </c>
      <c r="K207" s="124"/>
      <c r="L207" s="124" t="str">
        <f>IFERROR(VLOOKUP(D207,DB!A:I,9,0),"")</f>
        <v/>
      </c>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sheetData>
  <dataValidations count="2">
    <dataValidation allowBlank="1" showInputMessage="1" showErrorMessage="1" sqref="E1" xr:uid="{920C6338-E771-4DAE-8C89-92A9093EA4DE}"/>
    <dataValidation type="list" allowBlank="1" showInputMessage="1" showErrorMessage="1" sqref="E2:E20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7"/>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39131</v>
      </c>
      <c r="B2" s="141" t="str">
        <f>IFERROR(VLOOKUP(D2,DB!A:K,11,0),"")</f>
        <v>R6</v>
      </c>
      <c r="C2" s="142">
        <v>3</v>
      </c>
      <c r="D2" s="141" t="s">
        <v>34828</v>
      </c>
      <c r="E2" s="124" t="s">
        <v>39021</v>
      </c>
      <c r="F2" s="143">
        <v>45975.624467592592</v>
      </c>
      <c r="G2" s="105">
        <f t="shared" ref="G2:G29" ca="1" si="0">IFERROR(NOW()-F2,"-")</f>
        <v>8.3965277779498138E-2</v>
      </c>
      <c r="H2" s="143">
        <v>45975.614120370374</v>
      </c>
      <c r="I2" s="141" t="str">
        <f>IFERROR(VLOOKUP(D2,DB!A:F,6,0),"")</f>
        <v>Generator-SG</v>
      </c>
      <c r="J2" s="141" t="str">
        <f>IFERROR(VLOOKUP(D2,DB!A:G,7,0),"")</f>
        <v>Vandalized</v>
      </c>
      <c r="K2" s="144" t="s">
        <v>39132</v>
      </c>
      <c r="L2" s="145" t="str">
        <f>IFERROR(VLOOKUP(D2,DB!A:I,9,0),"")</f>
        <v>Latis</v>
      </c>
    </row>
    <row r="3" spans="1:16382" ht="31.5" customHeight="1">
      <c r="A3" s="140" t="s">
        <v>39133</v>
      </c>
      <c r="B3" s="141" t="str">
        <f>IFERROR(VLOOKUP(D3,DB!A:K,11,0),"")</f>
        <v>R6</v>
      </c>
      <c r="C3" s="142">
        <v>1</v>
      </c>
      <c r="D3" s="141" t="s">
        <v>34048</v>
      </c>
      <c r="E3" s="124" t="s">
        <v>39100</v>
      </c>
      <c r="F3" s="157">
        <v>45975.681296296294</v>
      </c>
      <c r="G3" s="105">
        <f t="shared" ca="1" si="0"/>
        <v>2.7136574077303521E-2</v>
      </c>
      <c r="H3" s="143">
        <v>45975.634282407409</v>
      </c>
      <c r="I3" s="141" t="str">
        <f>IFERROR(VLOOKUP(D3,DB!A:F,6,0),"")</f>
        <v>SCECO+STB</v>
      </c>
      <c r="J3" s="141" t="str">
        <f>IFERROR(VLOOKUP(D3,DB!A:G,7,0),"")</f>
        <v>Good</v>
      </c>
      <c r="K3" s="144" t="s">
        <v>39134</v>
      </c>
      <c r="L3" s="145" t="str">
        <f>IFERROR(VLOOKUP(D3,DB!A:I,9,0),"")</f>
        <v>Latis</v>
      </c>
    </row>
    <row r="4" spans="1:16382" ht="31.5" customHeight="1">
      <c r="A4" s="140"/>
      <c r="B4" s="141" t="str">
        <f>IFERROR(VLOOKUP(D4,DB!A:K,11,0),"")</f>
        <v/>
      </c>
      <c r="C4" s="142"/>
      <c r="D4" s="141"/>
      <c r="E4" s="124"/>
      <c r="F4" s="143"/>
      <c r="G4" s="105">
        <f t="shared" ca="1" si="0"/>
        <v>45975.708432870371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45975.708432870371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45975.708432870371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45975.708432870371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45975.708432870371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45975.708432870371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45975.708432870371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45975.708432870371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45975.708432870371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45975.708432870371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45975.708432870371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45975.708432870371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45975.708432870371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45975.708432870371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45975.708432870371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45975.708432870371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45975.708432870371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45975.708432870371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45975.708432870371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45975.708432870371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45975.708432870371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45975.708432870371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45975.708432870371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45975.708432870371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45975.708432870371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45975.708432870371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ref="G30:G93" ca="1" si="1">IFERROR(NOW()-F30,"-")</f>
        <v>45975.708432870371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45975.708432870371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45975.708432870371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45975.708432870371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45975.708432870371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45975.708432870371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45975.708432870371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45975.708432870371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45975.708432870371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45975.708432870371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45975.708432870371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45975.708432870371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45975.708432870371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45975.708432870371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45975.708432870371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45975.708432870371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45975.708432870371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45975.708432870371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45975.708432870371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45975.708432870371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45975.708432870371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45975.708432870371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45975.708432870371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45975.708432870371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45975.708432870371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45975.708432870371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45975.708432870371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45975.708432870371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45975.708432870371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45975.708432870371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45975.708432870371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45975.708432870371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45975.708432870371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45975.708432870371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45975.708432870371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45975.708432870371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45975.708432870371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45975.708432870371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45975.708432870371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45975.708432870371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45975.708432870371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45975.708432870371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45975.708432870371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45975.708432870371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45975.708432870371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45975.708432870371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45975.708432870371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45975.708432870371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45975.708432870371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45975.708432870371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45975.708432870371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45975.708432870371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45975.708432870371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45975.708432870371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45975.708432870371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45975.708432870371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45975.708432870371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45975.708432870371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45975.708432870371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45975.708432870371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45975.708432870371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45975.708432870371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45975.708432870371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45975.708432870371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ref="G94:G127" ca="1" si="2">IFERROR(NOW()-F94,"-")</f>
        <v>45975.708432870371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45975.708432870371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45975.708432870371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45975.708432870371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45975.708432870371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45975.708432870371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45975.708432870371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45975.708432870371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45975.708432870371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45975.708432870371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45975.708432870371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45975.708432870371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45975.708432870371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45975.708432870371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45975.708432870371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45975.708432870371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45975.708432870371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45975.708432870371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45975.708432870371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45975.708432870371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45975.708432870371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45975.708432870371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45975.708432870371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45975.708432870371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45975.708432870371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45975.708432870371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45975.708432870371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45975.708432870371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45975.708432870371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45975.708432870371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45975.708432870371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45975.708432870371</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45975.708432870371</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45975.708432870371</v>
      </c>
      <c r="H127" s="143"/>
      <c r="I127" s="141" t="str">
        <f>IFERROR(VLOOKUP(D127,DB!A:F,6,0),"")</f>
        <v/>
      </c>
      <c r="J127" s="141" t="str">
        <f>IFERROR(VLOOKUP(D127,DB!A:G,7,0),"")</f>
        <v/>
      </c>
      <c r="K127" s="144"/>
      <c r="L127" s="145" t="str">
        <f>IFERROR(VLOOKUP(D127,DB!A:I,9,0),"")</f>
        <v/>
      </c>
    </row>
  </sheetData>
  <dataValidations count="2">
    <dataValidation allowBlank="1" showInputMessage="1" showErrorMessage="1" sqref="E1" xr:uid="{9E1BC488-8814-4F8A-8DBE-742B3278AB71}"/>
    <dataValidation type="list" allowBlank="1" showInputMessage="1" showErrorMessage="1" sqref="E2:E12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2025-11-14T14:01:06Z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